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820" activeTab="0"/>
  </bookViews>
  <sheets>
    <sheet name="INDEX" sheetId="1" r:id="rId1"/>
    <sheet name="National Summary" sheetId="2" r:id="rId2"/>
    <sheet name="Metallic Minerals" sheetId="3" r:id="rId3"/>
    <sheet name="Coal" sheetId="4" r:id="rId4"/>
    <sheet name="2009 by Region" sheetId="5" r:id="rId5"/>
    <sheet name="2009 by Commodity" sheetId="6" r:id="rId6"/>
  </sheets>
  <definedNames/>
  <calcPr fullCalcOnLoad="1"/>
</workbook>
</file>

<file path=xl/sharedStrings.xml><?xml version="1.0" encoding="utf-8"?>
<sst xmlns="http://schemas.openxmlformats.org/spreadsheetml/2006/main" count="525" uniqueCount="125">
  <si>
    <t>National Summary</t>
  </si>
  <si>
    <r>
      <t>National Summary</t>
    </r>
    <r>
      <rPr>
        <sz val="12"/>
        <rFont val="Arial"/>
        <family val="2"/>
      </rPr>
      <t xml:space="preserve"> for all commodities </t>
    </r>
  </si>
  <si>
    <t>Metallic Minerals</t>
  </si>
  <si>
    <r>
      <t>Metallic Minerals</t>
    </r>
    <r>
      <rPr>
        <sz val="12"/>
        <rFont val="Arial"/>
        <family val="2"/>
      </rPr>
      <t xml:space="preserve"> production summary</t>
    </r>
  </si>
  <si>
    <t>Coal</t>
  </si>
  <si>
    <r>
      <t>Coal</t>
    </r>
    <r>
      <rPr>
        <sz val="12"/>
        <rFont val="Arial"/>
        <family val="2"/>
      </rPr>
      <t xml:space="preserve"> production summary (by mining method, rank and region)</t>
    </r>
  </si>
  <si>
    <t>2010 By Region</t>
  </si>
  <si>
    <r>
      <t>Industrial Minerals</t>
    </r>
    <r>
      <rPr>
        <sz val="12"/>
        <rFont val="Arial"/>
        <family val="2"/>
      </rPr>
      <t xml:space="preserve"> production summary by </t>
    </r>
    <r>
      <rPr>
        <b/>
        <sz val="12"/>
        <rFont val="Arial"/>
        <family val="2"/>
      </rPr>
      <t>Region</t>
    </r>
  </si>
  <si>
    <t>2010 By Commodity</t>
  </si>
  <si>
    <r>
      <t>Industrial Minerals</t>
    </r>
    <r>
      <rPr>
        <sz val="12"/>
        <rFont val="Arial"/>
        <family val="2"/>
      </rPr>
      <t xml:space="preserve"> production summary by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Commodity</t>
    </r>
  </si>
  <si>
    <t>Please note: Figures may be rounded</t>
  </si>
  <si>
    <t>Index - 2009 New Zealand Coal, Industrial Minerals and Metallic Minerals Production Survey</t>
  </si>
  <si>
    <t>Index</t>
  </si>
  <si>
    <t>NEW ZEALAND ANNUAL PRODUCTION STATISTICS - ALL COMMODITIES</t>
  </si>
  <si>
    <t>COMMODITY</t>
  </si>
  <si>
    <t>Quantity</t>
  </si>
  <si>
    <t>Value</t>
  </si>
  <si>
    <t>(tonnes)</t>
  </si>
  <si>
    <t>($NZ)</t>
  </si>
  <si>
    <t>Metals</t>
  </si>
  <si>
    <t>Gold</t>
  </si>
  <si>
    <t>Silver</t>
  </si>
  <si>
    <t>Magnetite (Ironsand)</t>
  </si>
  <si>
    <t>$ -</t>
  </si>
  <si>
    <t>Total</t>
  </si>
  <si>
    <t>Non Metals</t>
  </si>
  <si>
    <t>Amorphous silica</t>
  </si>
  <si>
    <t>Bentonite</t>
  </si>
  <si>
    <t>Building and dimension stone</t>
  </si>
  <si>
    <t>Clay for brick, tiles etc</t>
  </si>
  <si>
    <t>Clay for pottery and ceramics</t>
  </si>
  <si>
    <t>Decorative pebbles including scoria</t>
  </si>
  <si>
    <t>Diatomite</t>
  </si>
  <si>
    <t>Dolomite for agriculture</t>
  </si>
  <si>
    <t>Dolomite for industry</t>
  </si>
  <si>
    <t>Limestone and marl for cement</t>
  </si>
  <si>
    <t>Limestone for agriculture</t>
  </si>
  <si>
    <t>Limestone for industry</t>
  </si>
  <si>
    <t>Other</t>
  </si>
  <si>
    <t>Perlite</t>
  </si>
  <si>
    <t>Pumice</t>
  </si>
  <si>
    <t>Recycled Material</t>
  </si>
  <si>
    <t>Rock for reclamation &amp; protection</t>
  </si>
  <si>
    <t>Rock, sand and gravel for building</t>
  </si>
  <si>
    <t>Rock, sand and gravel for roading</t>
  </si>
  <si>
    <t>Rock, sand, gravel &amp; clay for fill</t>
  </si>
  <si>
    <t>Sand for industry</t>
  </si>
  <si>
    <t>Serpentine</t>
  </si>
  <si>
    <t>Silica Sand</t>
  </si>
  <si>
    <t>Zeolite</t>
  </si>
  <si>
    <t>GRAND TOTAL</t>
  </si>
  <si>
    <t>Figures for 2009 have been updated from previous report.</t>
  </si>
  <si>
    <t>Figures are for a calendar year</t>
  </si>
  <si>
    <t>Non Metals represent 71% of quarries requested for figures</t>
  </si>
  <si>
    <t>2009</t>
  </si>
  <si>
    <t xml:space="preserve"> $                          -  </t>
  </si>
  <si>
    <t>NB: Value of coal produced not calculated for the 2008/9 years.</t>
  </si>
  <si>
    <t xml:space="preserve">NEW ZEALAND METAL PRODUCTION </t>
  </si>
  <si>
    <t>METAL</t>
  </si>
  <si>
    <t>MINES</t>
  </si>
  <si>
    <t>(print to landscape)</t>
  </si>
  <si>
    <t>(NZ$)</t>
  </si>
  <si>
    <t>Waihi</t>
  </si>
  <si>
    <t>Macraes mine</t>
  </si>
  <si>
    <t>Other hard rock (includes Globe Progress)</t>
  </si>
  <si>
    <t>Placer West Coast</t>
  </si>
  <si>
    <t>Placer Otago/Southland</t>
  </si>
  <si>
    <t>Placer Marlbrough</t>
  </si>
  <si>
    <t xml:space="preserve">Placer Tasman </t>
  </si>
  <si>
    <r>
      <t xml:space="preserve">Total Gold Production </t>
    </r>
    <r>
      <rPr>
        <b/>
        <i/>
        <u val="single"/>
        <sz val="12"/>
        <rFont val="Arial"/>
        <family val="2"/>
      </rPr>
      <t>(kgs)</t>
    </r>
    <r>
      <rPr>
        <b/>
        <sz val="12"/>
        <rFont val="Arial"/>
        <family val="2"/>
      </rPr>
      <t xml:space="preserve"> and Values ($)</t>
    </r>
  </si>
  <si>
    <t xml:space="preserve">Waihi    </t>
  </si>
  <si>
    <t xml:space="preserve">Macraes mine    </t>
  </si>
  <si>
    <t xml:space="preserve">Other      </t>
  </si>
  <si>
    <r>
      <t xml:space="preserve">Total Silver Production </t>
    </r>
    <r>
      <rPr>
        <b/>
        <i/>
        <u val="single"/>
        <sz val="12"/>
        <rFont val="Arial"/>
        <family val="2"/>
      </rPr>
      <t>(kgs)</t>
    </r>
    <r>
      <rPr>
        <b/>
        <sz val="12"/>
        <rFont val="Arial"/>
        <family val="2"/>
      </rPr>
      <t xml:space="preserve"> and Values ($)</t>
    </r>
  </si>
  <si>
    <t>Ironsand</t>
  </si>
  <si>
    <t>(Quantity in Tonnes)</t>
  </si>
  <si>
    <t>Waikato North Head</t>
  </si>
  <si>
    <t>Not supplied</t>
  </si>
  <si>
    <t>Taharoa</t>
  </si>
  <si>
    <r>
      <t xml:space="preserve">Total Ironsand Production </t>
    </r>
    <r>
      <rPr>
        <b/>
        <i/>
        <u val="single"/>
        <sz val="12"/>
        <rFont val="Arial"/>
        <family val="2"/>
      </rPr>
      <t>(tonnes)</t>
    </r>
    <r>
      <rPr>
        <b/>
        <sz val="12"/>
        <rFont val="Arial"/>
        <family val="2"/>
      </rPr>
      <t xml:space="preserve"> and Values ($)*</t>
    </r>
  </si>
  <si>
    <r>
      <t xml:space="preserve">Total </t>
    </r>
    <r>
      <rPr>
        <b/>
        <i/>
        <u val="single"/>
        <sz val="12"/>
        <rFont val="Arial"/>
        <family val="2"/>
      </rPr>
      <t>Tonnage</t>
    </r>
    <r>
      <rPr>
        <b/>
        <sz val="12"/>
        <rFont val="Arial"/>
        <family val="2"/>
      </rPr>
      <t xml:space="preserve"> Produced</t>
    </r>
  </si>
  <si>
    <t>Total Value of Metals Production ($NZ)</t>
  </si>
  <si>
    <t>Please note: dollar values for ironsand production are not supplied</t>
  </si>
  <si>
    <t>(Quantity in Kilograms)</t>
  </si>
  <si>
    <t>Withheld</t>
  </si>
  <si>
    <t>NEW ZEALAND COAL PRODUCTION  BY MINING METHOD, RANK AND REGION (kt)</t>
  </si>
  <si>
    <t>Region</t>
  </si>
  <si>
    <t>Bituminous</t>
  </si>
  <si>
    <t>Sub Bituminous</t>
  </si>
  <si>
    <t>Lignite</t>
  </si>
  <si>
    <t xml:space="preserve"> Total</t>
  </si>
  <si>
    <t>Opencast</t>
  </si>
  <si>
    <t>Undergound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</si>
  <si>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</si>
  <si>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</si>
  <si>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</si>
  <si>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</si>
  <si>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</si>
  <si>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</si>
  <si>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</si>
  <si>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</si>
  <si>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NEW ZEALAND INDUSTRIAL MINERAL PRODUCTION BY REGION</t>
  </si>
  <si>
    <t>REGION</t>
  </si>
  <si>
    <t>MINERAL COMMODITY</t>
  </si>
  <si>
    <t>Auckland</t>
  </si>
  <si>
    <t>Bay of Plenty</t>
  </si>
  <si>
    <t>Building and Dimension stone</t>
  </si>
  <si>
    <t>Chatham Islands</t>
  </si>
  <si>
    <t>Gisborne</t>
  </si>
  <si>
    <t>Hawkes Bay</t>
  </si>
  <si>
    <t>Manawatu/Whanganui</t>
  </si>
  <si>
    <t>Marlborough</t>
  </si>
  <si>
    <t>Nelson/Tasman</t>
  </si>
  <si>
    <t>Northland</t>
  </si>
  <si>
    <t>Taranaki</t>
  </si>
  <si>
    <t>Wellington</t>
  </si>
  <si>
    <t>Grand Total (NZ) *</t>
  </si>
  <si>
    <t xml:space="preserve">                              </t>
  </si>
  <si>
    <t>withheld</t>
  </si>
  <si>
    <t>* Some regional mineral production has been omitted for confidentiality reasons</t>
  </si>
  <si>
    <t>NEW ZEALAND INDUSTRIAL MINERAL PRODUCTION BY COMMODITY</t>
  </si>
  <si>
    <t>Manawatu/Wanganui</t>
  </si>
  <si>
    <t xml:space="preserve"> Withheld </t>
  </si>
  <si>
    <t>NEW ZEALAND TOTALS</t>
  </si>
  <si>
    <t>Please note: The value of coal production for the 2009 year will not been calculated due to variances in commodity price within the sector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</si>
</sst>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#,##0.000"/>
    <numFmt numFmtId="166" formatCode="_-* #,##0.000_-;\-* #,##0.000_-;_-* &quot;-&quot;???_-;_-@_-"/>
    <numFmt numFmtId="167" formatCode="&quot;$&quot;#,##0.00"/>
    <numFmt numFmtId="168" formatCode="0_ ;\-0\ "/>
    <numFmt numFmtId="169" formatCode="#,##0_ ;\-#,##0\ "/>
    <numFmt numFmtId="170" formatCode="#,##0.00_ ;\-#,##0.00\ "/>
    <numFmt numFmtId="171" formatCode="[$$-1409]#,##0.00"/>
    <numFmt numFmtId="172" formatCode="0.0"/>
    <numFmt numFmtId="173" formatCode="&quot;$&quot;#,##0_);\(&quot;$&quot;#,##0\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00_ ;\-0.0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"/>
    <numFmt numFmtId="183" formatCode="&quot;$&quot;#,##0.0;\-&quot;$&quot;#,##0.0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68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6" fillId="0" borderId="0" xfId="68" applyFont="1">
      <alignment/>
      <protection/>
    </xf>
    <xf numFmtId="0" fontId="15" fillId="0" borderId="12" xfId="59" applyFont="1" applyBorder="1" applyAlignment="1" applyProtection="1">
      <alignment horizontal="center" vertical="center"/>
      <protection/>
    </xf>
    <xf numFmtId="0" fontId="15" fillId="0" borderId="13" xfId="59" applyFont="1" applyBorder="1" applyAlignment="1" applyProtection="1" quotePrefix="1">
      <alignment horizontal="center" vertical="center"/>
      <protection/>
    </xf>
    <xf numFmtId="0" fontId="6" fillId="0" borderId="0" xfId="68" applyFont="1" applyBorder="1">
      <alignment/>
      <protection/>
    </xf>
    <xf numFmtId="44" fontId="5" fillId="0" borderId="0" xfId="48" applyFont="1" applyFill="1" applyBorder="1" applyAlignment="1">
      <alignment horizontal="center"/>
    </xf>
    <xf numFmtId="44" fontId="6" fillId="0" borderId="0" xfId="68" applyNumberFormat="1" applyFont="1">
      <alignment/>
      <protection/>
    </xf>
    <xf numFmtId="44" fontId="5" fillId="0" borderId="0" xfId="48" applyFont="1" applyBorder="1" applyAlignment="1">
      <alignment/>
    </xf>
    <xf numFmtId="3" fontId="5" fillId="0" borderId="0" xfId="68" applyNumberFormat="1" applyFont="1" applyFill="1" applyBorder="1" applyAlignment="1">
      <alignment horizontal="center"/>
      <protection/>
    </xf>
    <xf numFmtId="3" fontId="6" fillId="0" borderId="0" xfId="68" applyNumberFormat="1" applyFont="1" applyFill="1" applyBorder="1">
      <alignment/>
      <protection/>
    </xf>
    <xf numFmtId="3" fontId="6" fillId="0" borderId="0" xfId="68" applyNumberFormat="1" applyFont="1" applyBorder="1">
      <alignment/>
      <protection/>
    </xf>
    <xf numFmtId="44" fontId="6" fillId="0" borderId="0" xfId="48" applyFont="1" applyBorder="1" applyAlignment="1">
      <alignment/>
    </xf>
    <xf numFmtId="0" fontId="13" fillId="0" borderId="0" xfId="68" applyFont="1" applyBorder="1">
      <alignment/>
      <protection/>
    </xf>
    <xf numFmtId="44" fontId="6" fillId="0" borderId="0" xfId="68" applyNumberFormat="1" applyFont="1" applyBorder="1">
      <alignment/>
      <protection/>
    </xf>
    <xf numFmtId="0" fontId="13" fillId="0" borderId="0" xfId="68" applyFont="1" applyFill="1" applyBorder="1" applyAlignment="1">
      <alignment horizontal="left"/>
      <protection/>
    </xf>
    <xf numFmtId="44" fontId="6" fillId="0" borderId="0" xfId="48" applyFont="1" applyAlignment="1">
      <alignment/>
    </xf>
    <xf numFmtId="0" fontId="12" fillId="0" borderId="0" xfId="68" applyFont="1" applyBorder="1">
      <alignment/>
      <protection/>
    </xf>
    <xf numFmtId="0" fontId="6" fillId="0" borderId="0" xfId="68" applyNumberFormat="1" applyFont="1">
      <alignment/>
      <protection/>
    </xf>
    <xf numFmtId="8" fontId="6" fillId="0" borderId="0" xfId="68" applyNumberFormat="1" applyFont="1">
      <alignment/>
      <protection/>
    </xf>
    <xf numFmtId="41" fontId="5" fillId="0" borderId="0" xfId="48" applyNumberFormat="1" applyFont="1" applyBorder="1" applyAlignment="1">
      <alignment/>
    </xf>
    <xf numFmtId="0" fontId="11" fillId="0" borderId="0" xfId="59" applyFont="1" applyFill="1" applyBorder="1" applyAlignment="1" applyProtection="1">
      <alignment horizontal="left"/>
      <protection/>
    </xf>
    <xf numFmtId="1" fontId="6" fillId="0" borderId="0" xfId="68" applyNumberFormat="1" applyFont="1" applyBorder="1">
      <alignment/>
      <protection/>
    </xf>
    <xf numFmtId="4" fontId="6" fillId="0" borderId="0" xfId="48" applyNumberFormat="1" applyFont="1" applyBorder="1" applyAlignment="1">
      <alignment/>
    </xf>
    <xf numFmtId="44" fontId="5" fillId="0" borderId="0" xfId="48" applyNumberFormat="1" applyFont="1" applyBorder="1" applyAlignment="1">
      <alignment horizontal="right"/>
    </xf>
    <xf numFmtId="3" fontId="5" fillId="0" borderId="0" xfId="68" applyNumberFormat="1" applyFont="1" applyFill="1" applyBorder="1" applyAlignment="1">
      <alignment horizontal="right"/>
      <protection/>
    </xf>
    <xf numFmtId="3" fontId="6" fillId="0" borderId="0" xfId="68" applyNumberFormat="1" applyFont="1" applyFill="1" applyBorder="1" applyAlignment="1">
      <alignment horizontal="right"/>
      <protection/>
    </xf>
    <xf numFmtId="167" fontId="6" fillId="0" borderId="0" xfId="68" applyNumberFormat="1" applyFont="1" applyBorder="1">
      <alignment/>
      <protection/>
    </xf>
    <xf numFmtId="165" fontId="6" fillId="0" borderId="0" xfId="68" applyNumberFormat="1" applyFont="1" applyFill="1" applyBorder="1" applyAlignment="1">
      <alignment horizontal="right"/>
      <protection/>
    </xf>
    <xf numFmtId="167" fontId="6" fillId="0" borderId="0" xfId="48" applyNumberFormat="1" applyFont="1" applyFill="1" applyBorder="1" applyAlignment="1">
      <alignment horizontal="right"/>
    </xf>
    <xf numFmtId="7" fontId="6" fillId="0" borderId="0" xfId="48" applyNumberFormat="1" applyFont="1" applyBorder="1" applyAlignment="1">
      <alignment horizontal="center"/>
    </xf>
    <xf numFmtId="44" fontId="6" fillId="0" borderId="0" xfId="48" applyFont="1" applyBorder="1" applyAlignment="1">
      <alignment horizontal="right"/>
    </xf>
    <xf numFmtId="44" fontId="6" fillId="0" borderId="0" xfId="48" applyFont="1" applyFill="1" applyBorder="1" applyAlignment="1">
      <alignment horizontal="right"/>
    </xf>
    <xf numFmtId="5" fontId="5" fillId="0" borderId="0" xfId="68" applyNumberFormat="1" applyFont="1" applyFill="1" applyBorder="1" applyAlignment="1">
      <alignment horizontal="right"/>
      <protection/>
    </xf>
    <xf numFmtId="169" fontId="5" fillId="0" borderId="0" xfId="48" applyNumberFormat="1" applyFont="1" applyBorder="1" applyAlignment="1">
      <alignment/>
    </xf>
    <xf numFmtId="5" fontId="5" fillId="0" borderId="0" xfId="48" applyNumberFormat="1" applyFont="1" applyBorder="1" applyAlignment="1">
      <alignment horizontal="right"/>
    </xf>
    <xf numFmtId="44" fontId="6" fillId="0" borderId="0" xfId="48" applyNumberFormat="1" applyFont="1" applyBorder="1" applyAlignment="1">
      <alignment horizontal="left"/>
    </xf>
    <xf numFmtId="164" fontId="5" fillId="0" borderId="0" xfId="48" applyNumberFormat="1" applyFont="1" applyBorder="1" applyAlignment="1">
      <alignment horizontal="right"/>
    </xf>
    <xf numFmtId="44" fontId="6" fillId="0" borderId="0" xfId="64" applyNumberFormat="1" applyFont="1" applyBorder="1" applyAlignment="1">
      <alignment horizontal="left" vertical="top"/>
      <protection/>
    </xf>
    <xf numFmtId="0" fontId="16" fillId="0" borderId="0" xfId="65" applyFont="1">
      <alignment/>
      <protection/>
    </xf>
    <xf numFmtId="169" fontId="6" fillId="0" borderId="0" xfId="49" applyNumberFormat="1" applyFont="1" applyBorder="1" applyAlignment="1">
      <alignment/>
    </xf>
    <xf numFmtId="164" fontId="6" fillId="0" borderId="0" xfId="48" applyNumberFormat="1" applyFont="1" applyBorder="1" applyAlignment="1">
      <alignment horizontal="right"/>
    </xf>
    <xf numFmtId="182" fontId="6" fillId="0" borderId="0" xfId="68" applyNumberFormat="1" applyFont="1" applyBorder="1">
      <alignment/>
      <protection/>
    </xf>
    <xf numFmtId="182" fontId="6" fillId="0" borderId="0" xfId="48" applyNumberFormat="1" applyFont="1" applyFill="1" applyBorder="1" applyAlignment="1">
      <alignment horizontal="right"/>
    </xf>
    <xf numFmtId="182" fontId="6" fillId="0" borderId="0" xfId="48" applyNumberFormat="1" applyFont="1" applyBorder="1" applyAlignment="1">
      <alignment horizontal="center"/>
    </xf>
    <xf numFmtId="182" fontId="5" fillId="0" borderId="0" xfId="68" applyNumberFormat="1" applyFont="1" applyFill="1" applyBorder="1" applyAlignment="1">
      <alignment horizontal="right"/>
      <protection/>
    </xf>
    <xf numFmtId="182" fontId="6" fillId="0" borderId="0" xfId="48" applyNumberFormat="1" applyFont="1" applyBorder="1" applyAlignment="1">
      <alignment horizontal="right"/>
    </xf>
    <xf numFmtId="182" fontId="6" fillId="0" borderId="0" xfId="46" applyNumberFormat="1" applyFont="1" applyBorder="1" applyAlignment="1">
      <alignment/>
    </xf>
    <xf numFmtId="182" fontId="13" fillId="0" borderId="0" xfId="46" applyNumberFormat="1" applyFont="1" applyBorder="1" applyAlignment="1">
      <alignment/>
    </xf>
    <xf numFmtId="7" fontId="5" fillId="0" borderId="0" xfId="48" applyNumberFormat="1" applyFont="1" applyBorder="1" applyAlignment="1">
      <alignment horizontal="center"/>
    </xf>
    <xf numFmtId="169" fontId="5" fillId="0" borderId="0" xfId="50" applyNumberFormat="1" applyFont="1" applyBorder="1" applyAlignment="1">
      <alignment/>
    </xf>
    <xf numFmtId="175" fontId="5" fillId="0" borderId="0" xfId="50" applyFont="1" applyBorder="1" applyAlignment="1">
      <alignment/>
    </xf>
    <xf numFmtId="0" fontId="2" fillId="0" borderId="0" xfId="66">
      <alignment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 horizontal="center"/>
      <protection/>
    </xf>
    <xf numFmtId="0" fontId="6" fillId="0" borderId="0" xfId="66" applyNumberFormat="1" applyFont="1" applyBorder="1">
      <alignment/>
      <protection/>
    </xf>
    <xf numFmtId="44" fontId="6" fillId="0" borderId="0" xfId="51" applyFont="1" applyBorder="1" applyAlignment="1">
      <alignment horizontal="center"/>
    </xf>
    <xf numFmtId="166" fontId="6" fillId="0" borderId="0" xfId="66" applyNumberFormat="1" applyFont="1" applyBorder="1" applyAlignment="1">
      <alignment horizontal="center"/>
      <protection/>
    </xf>
    <xf numFmtId="44" fontId="6" fillId="0" borderId="0" xfId="66" applyNumberFormat="1" applyFont="1" applyBorder="1" applyAlignment="1">
      <alignment horizontal="center"/>
      <protection/>
    </xf>
    <xf numFmtId="44" fontId="5" fillId="0" borderId="0" xfId="51" applyFont="1" applyFill="1" applyBorder="1" applyAlignment="1">
      <alignment/>
    </xf>
    <xf numFmtId="44" fontId="5" fillId="0" borderId="0" xfId="51" applyFont="1" applyFill="1" applyBorder="1" applyAlignment="1">
      <alignment horizontal="center"/>
    </xf>
    <xf numFmtId="44" fontId="6" fillId="0" borderId="0" xfId="51" applyFont="1" applyFill="1" applyBorder="1" applyAlignment="1">
      <alignment horizontal="center"/>
    </xf>
    <xf numFmtId="44" fontId="6" fillId="0" borderId="0" xfId="66" applyNumberFormat="1" applyFont="1">
      <alignment/>
      <protection/>
    </xf>
    <xf numFmtId="0" fontId="6" fillId="0" borderId="0" xfId="66" applyFont="1" applyFill="1" applyBorder="1">
      <alignment/>
      <protection/>
    </xf>
    <xf numFmtId="0" fontId="6" fillId="0" borderId="0" xfId="66" applyFont="1" applyFill="1">
      <alignment/>
      <protection/>
    </xf>
    <xf numFmtId="0" fontId="9" fillId="0" borderId="0" xfId="66" applyFont="1" applyBorder="1">
      <alignment/>
      <protection/>
    </xf>
    <xf numFmtId="3" fontId="5" fillId="0" borderId="0" xfId="66" applyNumberFormat="1" applyFont="1" applyBorder="1">
      <alignment/>
      <protection/>
    </xf>
    <xf numFmtId="44" fontId="5" fillId="0" borderId="0" xfId="51" applyFont="1" applyBorder="1" applyAlignment="1">
      <alignment/>
    </xf>
    <xf numFmtId="0" fontId="6" fillId="0" borderId="0" xfId="66" applyFont="1" applyAlignment="1">
      <alignment horizontal="center"/>
      <protection/>
    </xf>
    <xf numFmtId="44" fontId="6" fillId="0" borderId="0" xfId="66" applyNumberFormat="1" applyFont="1" applyAlignment="1">
      <alignment horizontal="center"/>
      <protection/>
    </xf>
    <xf numFmtId="0" fontId="12" fillId="0" borderId="0" xfId="66" applyFont="1">
      <alignment/>
      <protection/>
    </xf>
    <xf numFmtId="4" fontId="6" fillId="0" borderId="0" xfId="66" applyNumberFormat="1" applyFont="1" applyAlignment="1">
      <alignment horizontal="center"/>
      <protection/>
    </xf>
    <xf numFmtId="2" fontId="6" fillId="0" borderId="0" xfId="66" applyNumberFormat="1" applyFont="1">
      <alignment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0" xfId="66" applyFont="1" applyFill="1" applyBorder="1">
      <alignment/>
      <protection/>
    </xf>
    <xf numFmtId="0" fontId="10" fillId="0" borderId="0" xfId="66" applyFont="1" applyFill="1" applyBorder="1">
      <alignment/>
      <protection/>
    </xf>
    <xf numFmtId="0" fontId="11" fillId="0" borderId="0" xfId="59" applyFont="1" applyAlignment="1" applyProtection="1">
      <alignment/>
      <protection/>
    </xf>
    <xf numFmtId="168" fontId="5" fillId="0" borderId="0" xfId="66" applyNumberFormat="1" applyFont="1" applyFill="1" applyBorder="1" applyAlignment="1">
      <alignment/>
      <protection/>
    </xf>
    <xf numFmtId="0" fontId="6" fillId="0" borderId="0" xfId="66" applyFont="1" applyBorder="1" applyAlignment="1">
      <alignment horizontal="right"/>
      <protection/>
    </xf>
    <xf numFmtId="42" fontId="6" fillId="0" borderId="0" xfId="51" applyNumberFormat="1" applyFont="1" applyBorder="1" applyAlignment="1">
      <alignment horizontal="right"/>
    </xf>
    <xf numFmtId="42" fontId="6" fillId="0" borderId="0" xfId="66" applyNumberFormat="1" applyFont="1" applyAlignment="1">
      <alignment horizontal="right"/>
      <protection/>
    </xf>
    <xf numFmtId="168" fontId="5" fillId="0" borderId="0" xfId="66" applyNumberFormat="1" applyFont="1" applyBorder="1" applyAlignment="1">
      <alignment/>
      <protection/>
    </xf>
    <xf numFmtId="3" fontId="9" fillId="33" borderId="0" xfId="66" applyNumberFormat="1" applyFont="1" applyFill="1" applyBorder="1" applyAlignment="1">
      <alignment horizontal="center"/>
      <protection/>
    </xf>
    <xf numFmtId="3" fontId="9" fillId="0" borderId="0" xfId="66" applyNumberFormat="1" applyFont="1" applyFill="1" applyBorder="1" applyAlignment="1">
      <alignment horizontal="center"/>
      <protection/>
    </xf>
    <xf numFmtId="44" fontId="6" fillId="0" borderId="0" xfId="66" applyNumberFormat="1" applyFont="1" applyBorder="1" applyAlignment="1">
      <alignment horizontal="right"/>
      <protection/>
    </xf>
    <xf numFmtId="8" fontId="6" fillId="0" borderId="0" xfId="51" applyNumberFormat="1" applyFont="1" applyBorder="1" applyAlignment="1">
      <alignment/>
    </xf>
    <xf numFmtId="42" fontId="6" fillId="0" borderId="0" xfId="66" applyNumberFormat="1" applyFont="1" applyAlignment="1">
      <alignment/>
      <protection/>
    </xf>
    <xf numFmtId="0" fontId="9" fillId="0" borderId="0" xfId="66" applyFont="1" applyBorder="1" applyAlignment="1">
      <alignment horizontal="center"/>
      <protection/>
    </xf>
    <xf numFmtId="3" fontId="6" fillId="0" borderId="0" xfId="66" applyNumberFormat="1" applyFont="1" applyFill="1" applyBorder="1" applyAlignment="1">
      <alignment horizontal="center"/>
      <protection/>
    </xf>
    <xf numFmtId="8" fontId="6" fillId="0" borderId="0" xfId="66" applyNumberFormat="1" applyFont="1" applyBorder="1" applyAlignment="1">
      <alignment horizontal="right"/>
      <protection/>
    </xf>
    <xf numFmtId="3" fontId="6" fillId="0" borderId="0" xfId="66" applyNumberFormat="1" applyFont="1" applyFill="1" applyBorder="1" applyAlignment="1">
      <alignment horizontal="right"/>
      <protection/>
    </xf>
    <xf numFmtId="3" fontId="6" fillId="0" borderId="0" xfId="66" applyNumberFormat="1" applyFont="1" applyFill="1" applyBorder="1" applyAlignment="1">
      <alignment horizontal="right" vertical="top"/>
      <protection/>
    </xf>
    <xf numFmtId="3" fontId="5" fillId="0" borderId="0" xfId="66" applyNumberFormat="1" applyFont="1" applyFill="1" applyBorder="1" applyAlignment="1">
      <alignment horizontal="center"/>
      <protection/>
    </xf>
    <xf numFmtId="0" fontId="6" fillId="0" borderId="14" xfId="66" applyFont="1" applyFill="1" applyBorder="1">
      <alignment/>
      <protection/>
    </xf>
    <xf numFmtId="3" fontId="6" fillId="0" borderId="0" xfId="66" applyNumberFormat="1" applyFont="1" applyFill="1" applyBorder="1">
      <alignment/>
      <protection/>
    </xf>
    <xf numFmtId="0" fontId="6" fillId="0" borderId="0" xfId="66" applyFont="1" applyFill="1" applyBorder="1" applyAlignment="1">
      <alignment horizontal="center"/>
      <protection/>
    </xf>
    <xf numFmtId="0" fontId="6" fillId="0" borderId="0" xfId="66" applyFont="1" applyFill="1" applyBorder="1" applyAlignment="1">
      <alignment horizontal="left"/>
      <protection/>
    </xf>
    <xf numFmtId="0" fontId="11" fillId="0" borderId="0" xfId="59" applyFont="1" applyFill="1" applyBorder="1" applyAlignment="1" applyProtection="1">
      <alignment/>
      <protection/>
    </xf>
    <xf numFmtId="3" fontId="6" fillId="0" borderId="15" xfId="66" applyNumberFormat="1" applyFont="1" applyFill="1" applyBorder="1" applyAlignment="1">
      <alignment horizontal="center"/>
      <protection/>
    </xf>
    <xf numFmtId="0" fontId="6" fillId="0" borderId="0" xfId="66" applyFont="1" applyFill="1" applyBorder="1" applyAlignment="1">
      <alignment/>
      <protection/>
    </xf>
    <xf numFmtId="172" fontId="5" fillId="0" borderId="0" xfId="66" applyNumberFormat="1" applyFont="1" applyFill="1" applyBorder="1" applyAlignment="1">
      <alignment horizontal="center"/>
      <protection/>
    </xf>
    <xf numFmtId="0" fontId="12" fillId="16" borderId="0" xfId="68" applyFont="1" applyFill="1" applyBorder="1">
      <alignment/>
      <protection/>
    </xf>
    <xf numFmtId="0" fontId="6" fillId="14" borderId="0" xfId="68" applyFont="1" applyFill="1" applyBorder="1">
      <alignment/>
      <protection/>
    </xf>
    <xf numFmtId="0" fontId="5" fillId="14" borderId="0" xfId="48" applyNumberFormat="1" applyFont="1" applyFill="1" applyBorder="1" applyAlignment="1">
      <alignment/>
    </xf>
    <xf numFmtId="49" fontId="5" fillId="14" borderId="0" xfId="48" applyNumberFormat="1" applyFont="1" applyFill="1" applyBorder="1" applyAlignment="1">
      <alignment horizontal="right"/>
    </xf>
    <xf numFmtId="0" fontId="5" fillId="14" borderId="0" xfId="68" applyFont="1" applyFill="1" applyBorder="1">
      <alignment/>
      <protection/>
    </xf>
    <xf numFmtId="44" fontId="5" fillId="14" borderId="0" xfId="48" applyFont="1" applyFill="1" applyBorder="1" applyAlignment="1">
      <alignment horizontal="right"/>
    </xf>
    <xf numFmtId="4" fontId="5" fillId="14" borderId="0" xfId="48" applyNumberFormat="1" applyFont="1" applyFill="1" applyBorder="1" applyAlignment="1">
      <alignment horizontal="right"/>
    </xf>
    <xf numFmtId="44" fontId="6" fillId="14" borderId="0" xfId="48" applyFont="1" applyFill="1" applyBorder="1" applyAlignment="1">
      <alignment horizontal="right"/>
    </xf>
    <xf numFmtId="4" fontId="6" fillId="14" borderId="0" xfId="48" applyNumberFormat="1" applyFont="1" applyFill="1" applyBorder="1" applyAlignment="1">
      <alignment horizontal="right"/>
    </xf>
    <xf numFmtId="0" fontId="5" fillId="14" borderId="0" xfId="66" applyFont="1" applyFill="1" applyBorder="1">
      <alignment/>
      <protection/>
    </xf>
    <xf numFmtId="0" fontId="5" fillId="14" borderId="0" xfId="66" applyFont="1" applyFill="1" applyBorder="1" applyAlignment="1">
      <alignment horizontal="right"/>
      <protection/>
    </xf>
    <xf numFmtId="0" fontId="10" fillId="14" borderId="0" xfId="66" applyFont="1" applyFill="1" applyBorder="1">
      <alignment/>
      <protection/>
    </xf>
    <xf numFmtId="4" fontId="5" fillId="14" borderId="0" xfId="66" applyNumberFormat="1" applyFont="1" applyFill="1" applyBorder="1" applyAlignment="1">
      <alignment/>
      <protection/>
    </xf>
    <xf numFmtId="0" fontId="5" fillId="14" borderId="0" xfId="66" applyFont="1" applyFill="1" applyBorder="1" applyAlignment="1">
      <alignment/>
      <protection/>
    </xf>
    <xf numFmtId="7" fontId="5" fillId="14" borderId="0" xfId="66" applyNumberFormat="1" applyFont="1" applyFill="1" applyBorder="1" applyAlignment="1">
      <alignment/>
      <protection/>
    </xf>
    <xf numFmtId="5" fontId="5" fillId="14" borderId="0" xfId="66" applyNumberFormat="1" applyFont="1" applyFill="1" applyBorder="1" applyAlignment="1">
      <alignment/>
      <protection/>
    </xf>
    <xf numFmtId="3" fontId="5" fillId="14" borderId="0" xfId="66" applyNumberFormat="1" applyFont="1" applyFill="1" applyBorder="1" applyAlignment="1">
      <alignment horizontal="right"/>
      <protection/>
    </xf>
    <xf numFmtId="0" fontId="5" fillId="14" borderId="15" xfId="66" applyFont="1" applyFill="1" applyBorder="1" applyAlignment="1">
      <alignment horizontal="right"/>
      <protection/>
    </xf>
    <xf numFmtId="0" fontId="10" fillId="14" borderId="0" xfId="66" applyFont="1" applyFill="1" applyBorder="1" applyAlignment="1">
      <alignment horizontal="right"/>
      <protection/>
    </xf>
    <xf numFmtId="3" fontId="10" fillId="14" borderId="0" xfId="66" applyNumberFormat="1" applyFont="1" applyFill="1" applyBorder="1" applyAlignment="1">
      <alignment horizontal="right"/>
      <protection/>
    </xf>
    <xf numFmtId="0" fontId="6" fillId="14" borderId="0" xfId="66" applyFont="1" applyFill="1" applyBorder="1" applyAlignment="1">
      <alignment horizontal="right"/>
      <protection/>
    </xf>
    <xf numFmtId="0" fontId="10" fillId="14" borderId="15" xfId="66" applyFont="1" applyFill="1" applyBorder="1" applyAlignment="1">
      <alignment horizontal="right"/>
      <protection/>
    </xf>
    <xf numFmtId="0" fontId="5" fillId="16" borderId="0" xfId="66" applyFont="1" applyFill="1" applyBorder="1">
      <alignment/>
      <protection/>
    </xf>
    <xf numFmtId="4" fontId="5" fillId="16" borderId="0" xfId="66" applyNumberFormat="1" applyFont="1" applyFill="1" applyBorder="1" applyAlignment="1">
      <alignment horizontal="center"/>
      <protection/>
    </xf>
    <xf numFmtId="7" fontId="5" fillId="16" borderId="0" xfId="51" applyNumberFormat="1" applyFont="1" applyFill="1" applyBorder="1" applyAlignment="1">
      <alignment horizontal="right"/>
    </xf>
    <xf numFmtId="7" fontId="5" fillId="16" borderId="0" xfId="51" applyNumberFormat="1" applyFont="1" applyFill="1" applyBorder="1" applyAlignment="1">
      <alignment/>
    </xf>
    <xf numFmtId="4" fontId="5" fillId="16" borderId="0" xfId="66" applyNumberFormat="1" applyFont="1" applyFill="1" applyBorder="1" applyAlignment="1">
      <alignment/>
      <protection/>
    </xf>
    <xf numFmtId="170" fontId="5" fillId="16" borderId="0" xfId="51" applyNumberFormat="1" applyFont="1" applyFill="1" applyBorder="1" applyAlignment="1">
      <alignment/>
    </xf>
    <xf numFmtId="3" fontId="5" fillId="16" borderId="0" xfId="66" applyNumberFormat="1" applyFont="1" applyFill="1" applyBorder="1" applyAlignment="1">
      <alignment horizontal="right"/>
      <protection/>
    </xf>
    <xf numFmtId="164" fontId="10" fillId="16" borderId="0" xfId="66" applyNumberFormat="1" applyFont="1" applyFill="1" applyBorder="1" applyAlignment="1">
      <alignment horizontal="right"/>
      <protection/>
    </xf>
    <xf numFmtId="0" fontId="5" fillId="16" borderId="14" xfId="66" applyFont="1" applyFill="1" applyBorder="1">
      <alignment/>
      <protection/>
    </xf>
    <xf numFmtId="0" fontId="2" fillId="0" borderId="0" xfId="65">
      <alignment/>
      <protection/>
    </xf>
    <xf numFmtId="3" fontId="18" fillId="0" borderId="0" xfId="65" applyNumberFormat="1" applyFont="1" applyFill="1" applyBorder="1" applyAlignment="1">
      <alignment horizontal="right"/>
      <protection/>
    </xf>
    <xf numFmtId="3" fontId="5" fillId="0" borderId="0" xfId="65" applyNumberFormat="1" applyFont="1" applyFill="1" applyBorder="1" applyAlignment="1">
      <alignment horizontal="right"/>
      <protection/>
    </xf>
    <xf numFmtId="0" fontId="6" fillId="0" borderId="0" xfId="65" applyFont="1">
      <alignment/>
      <protection/>
    </xf>
    <xf numFmtId="0" fontId="6" fillId="0" borderId="0" xfId="65" applyFont="1" applyBorder="1">
      <alignment/>
      <protection/>
    </xf>
    <xf numFmtId="0" fontId="6" fillId="0" borderId="0" xfId="65" applyFont="1" applyBorder="1" applyAlignment="1">
      <alignment horizontal="center"/>
      <protection/>
    </xf>
    <xf numFmtId="0" fontId="6" fillId="0" borderId="0" xfId="65" applyNumberFormat="1" applyFont="1" applyBorder="1">
      <alignment/>
      <protection/>
    </xf>
    <xf numFmtId="44" fontId="6" fillId="0" borderId="0" xfId="65" applyNumberFormat="1" applyFont="1">
      <alignment/>
      <protection/>
    </xf>
    <xf numFmtId="0" fontId="6" fillId="0" borderId="0" xfId="65" applyFont="1" applyFill="1" applyBorder="1">
      <alignment/>
      <protection/>
    </xf>
    <xf numFmtId="3" fontId="5" fillId="0" borderId="0" xfId="65" applyNumberFormat="1" applyFont="1" applyBorder="1">
      <alignment/>
      <protection/>
    </xf>
    <xf numFmtId="0" fontId="6" fillId="0" borderId="0" xfId="65" applyFont="1" applyAlignment="1">
      <alignment horizontal="center"/>
      <protection/>
    </xf>
    <xf numFmtId="0" fontId="11" fillId="0" borderId="0" xfId="59" applyFont="1" applyFill="1" applyBorder="1" applyAlignment="1" applyProtection="1">
      <alignment horizontal="center"/>
      <protection/>
    </xf>
    <xf numFmtId="0" fontId="12" fillId="0" borderId="0" xfId="65" applyFont="1" applyFill="1" applyBorder="1" applyAlignment="1">
      <alignment horizontal="center"/>
      <protection/>
    </xf>
    <xf numFmtId="0" fontId="5" fillId="0" borderId="0" xfId="65" applyFont="1" applyBorder="1">
      <alignment/>
      <protection/>
    </xf>
    <xf numFmtId="3" fontId="6" fillId="0" borderId="0" xfId="65" applyNumberFormat="1" applyFont="1" applyBorder="1">
      <alignment/>
      <protection/>
    </xf>
    <xf numFmtId="3" fontId="6" fillId="0" borderId="0" xfId="65" applyNumberFormat="1" applyFont="1">
      <alignment/>
      <protection/>
    </xf>
    <xf numFmtId="167" fontId="5" fillId="0" borderId="0" xfId="65" applyNumberFormat="1" applyFont="1" applyBorder="1" applyAlignment="1">
      <alignment/>
      <protection/>
    </xf>
    <xf numFmtId="3" fontId="12" fillId="0" borderId="0" xfId="67" applyNumberFormat="1" applyFont="1" applyAlignment="1">
      <alignment vertical="top"/>
      <protection/>
    </xf>
    <xf numFmtId="0" fontId="13" fillId="0" borderId="0" xfId="67" applyFont="1">
      <alignment vertical="top"/>
      <protection/>
    </xf>
    <xf numFmtId="44" fontId="5" fillId="0" borderId="0" xfId="65" applyNumberFormat="1" applyFont="1" applyBorder="1">
      <alignment/>
      <protection/>
    </xf>
    <xf numFmtId="44" fontId="6" fillId="0" borderId="0" xfId="65" applyNumberFormat="1" applyFont="1" applyFill="1" applyBorder="1">
      <alignment/>
      <protection/>
    </xf>
    <xf numFmtId="0" fontId="13" fillId="0" borderId="0" xfId="67" applyFont="1" applyAlignment="1">
      <alignment vertical="top"/>
      <protection/>
    </xf>
    <xf numFmtId="3" fontId="13" fillId="0" borderId="0" xfId="67" applyNumberFormat="1" applyFont="1" applyAlignment="1">
      <alignment horizontal="right" vertical="top"/>
      <protection/>
    </xf>
    <xf numFmtId="4" fontId="13" fillId="0" borderId="0" xfId="67" applyNumberFormat="1" applyFont="1" applyAlignment="1">
      <alignment vertical="top"/>
      <protection/>
    </xf>
    <xf numFmtId="164" fontId="13" fillId="0" borderId="0" xfId="65" applyNumberFormat="1" applyFont="1" applyFill="1" applyBorder="1" applyAlignment="1">
      <alignment horizontal="center"/>
      <protection/>
    </xf>
    <xf numFmtId="4" fontId="5" fillId="0" borderId="0" xfId="65" applyNumberFormat="1" applyFont="1" applyBorder="1" applyAlignment="1">
      <alignment/>
      <protection/>
    </xf>
    <xf numFmtId="4" fontId="5" fillId="0" borderId="0" xfId="48" applyNumberFormat="1" applyFont="1" applyBorder="1" applyAlignment="1">
      <alignment/>
    </xf>
    <xf numFmtId="4" fontId="6" fillId="0" borderId="0" xfId="65" applyNumberFormat="1" applyFont="1" applyBorder="1" applyAlignment="1">
      <alignment/>
      <protection/>
    </xf>
    <xf numFmtId="164" fontId="12" fillId="0" borderId="0" xfId="65" applyNumberFormat="1" applyFont="1" applyFill="1" applyBorder="1" applyAlignment="1">
      <alignment horizontal="center"/>
      <protection/>
    </xf>
    <xf numFmtId="0" fontId="13" fillId="0" borderId="0" xfId="65" applyFont="1" applyFill="1" applyBorder="1" applyAlignment="1">
      <alignment horizontal="center"/>
      <protection/>
    </xf>
    <xf numFmtId="0" fontId="5" fillId="0" borderId="0" xfId="65" applyFont="1">
      <alignment/>
      <protection/>
    </xf>
    <xf numFmtId="3" fontId="13" fillId="0" borderId="0" xfId="65" applyNumberFormat="1" applyFont="1" applyFill="1" applyBorder="1" applyAlignment="1">
      <alignment horizontal="center"/>
      <protection/>
    </xf>
    <xf numFmtId="4" fontId="6" fillId="0" borderId="0" xfId="48" applyNumberFormat="1" applyFont="1" applyBorder="1" applyAlignment="1">
      <alignment/>
    </xf>
    <xf numFmtId="3" fontId="13" fillId="0" borderId="0" xfId="67" applyNumberFormat="1" applyFont="1" applyFill="1" applyAlignment="1">
      <alignment horizontal="right" vertical="top"/>
      <protection/>
    </xf>
    <xf numFmtId="44" fontId="6" fillId="0" borderId="0" xfId="48" applyFont="1" applyFill="1" applyBorder="1" applyAlignment="1">
      <alignment/>
    </xf>
    <xf numFmtId="4" fontId="12" fillId="0" borderId="0" xfId="67" applyNumberFormat="1" applyFont="1" applyAlignment="1">
      <alignment horizontal="right" vertical="top"/>
      <protection/>
    </xf>
    <xf numFmtId="5" fontId="13" fillId="0" borderId="0" xfId="65" applyNumberFormat="1" applyFont="1" applyFill="1" applyBorder="1" applyAlignment="1">
      <alignment horizontal="center"/>
      <protection/>
    </xf>
    <xf numFmtId="0" fontId="6" fillId="0" borderId="0" xfId="65" applyFont="1" applyAlignment="1">
      <alignment/>
      <protection/>
    </xf>
    <xf numFmtId="3" fontId="6" fillId="0" borderId="0" xfId="65" applyNumberFormat="1" applyFont="1" applyAlignment="1">
      <alignment/>
      <protection/>
    </xf>
    <xf numFmtId="0" fontId="6" fillId="34" borderId="0" xfId="65" applyFont="1" applyFill="1" applyBorder="1">
      <alignment/>
      <protection/>
    </xf>
    <xf numFmtId="0" fontId="5" fillId="34" borderId="0" xfId="65" applyFont="1" applyFill="1" applyBorder="1" applyAlignment="1">
      <alignment horizontal="center"/>
      <protection/>
    </xf>
    <xf numFmtId="0" fontId="5" fillId="35" borderId="0" xfId="65" applyFont="1" applyFill="1" applyBorder="1" applyAlignment="1">
      <alignment horizontal="center"/>
      <protection/>
    </xf>
    <xf numFmtId="3" fontId="5" fillId="35" borderId="0" xfId="65" applyNumberFormat="1" applyFont="1" applyFill="1" applyBorder="1" applyAlignment="1">
      <alignment horizontal="right"/>
      <protection/>
    </xf>
    <xf numFmtId="3" fontId="6" fillId="35" borderId="0" xfId="65" applyNumberFormat="1" applyFont="1" applyFill="1" applyBorder="1" applyAlignment="1">
      <alignment horizontal="right"/>
      <protection/>
    </xf>
    <xf numFmtId="49" fontId="5" fillId="34" borderId="0" xfId="65" applyNumberFormat="1" applyFont="1" applyFill="1" applyBorder="1" applyAlignment="1">
      <alignment horizontal="right"/>
      <protection/>
    </xf>
    <xf numFmtId="0" fontId="12" fillId="36" borderId="0" xfId="65" applyFont="1" applyFill="1" applyBorder="1" applyAlignment="1">
      <alignment horizontal="center"/>
      <protection/>
    </xf>
    <xf numFmtId="3" fontId="5" fillId="16" borderId="0" xfId="65" applyNumberFormat="1" applyFont="1" applyFill="1" applyBorder="1">
      <alignment/>
      <protection/>
    </xf>
    <xf numFmtId="1" fontId="5" fillId="34" borderId="0" xfId="65" applyNumberFormat="1" applyFont="1" applyFill="1" applyBorder="1" applyAlignment="1">
      <alignment horizontal="right"/>
      <protection/>
    </xf>
    <xf numFmtId="0" fontId="5" fillId="35" borderId="0" xfId="65" applyFont="1" applyFill="1" applyBorder="1" applyAlignment="1">
      <alignment horizontal="left"/>
      <protection/>
    </xf>
    <xf numFmtId="4" fontId="5" fillId="35" borderId="0" xfId="65" applyNumberFormat="1" applyFont="1" applyFill="1" applyBorder="1" applyAlignment="1">
      <alignment horizontal="right"/>
      <protection/>
    </xf>
    <xf numFmtId="0" fontId="6" fillId="35" borderId="0" xfId="65" applyFont="1" applyFill="1" applyBorder="1" applyAlignment="1">
      <alignment horizontal="left"/>
      <protection/>
    </xf>
    <xf numFmtId="4" fontId="6" fillId="35" borderId="0" xfId="65" applyNumberFormat="1" applyFont="1" applyFill="1" applyBorder="1" applyAlignment="1">
      <alignment horizontal="right"/>
      <protection/>
    </xf>
    <xf numFmtId="0" fontId="6" fillId="16" borderId="0" xfId="65" applyFont="1" applyFill="1" applyBorder="1">
      <alignment/>
      <protection/>
    </xf>
    <xf numFmtId="3" fontId="13" fillId="0" borderId="0" xfId="67" applyNumberFormat="1" applyFont="1">
      <alignment vertical="top"/>
      <protection/>
    </xf>
    <xf numFmtId="44" fontId="5" fillId="0" borderId="0" xfId="66" applyNumberFormat="1" applyFont="1" applyBorder="1">
      <alignment/>
      <protection/>
    </xf>
    <xf numFmtId="44" fontId="5" fillId="0" borderId="0" xfId="65" applyNumberFormat="1" applyFont="1" applyBorder="1" applyAlignment="1">
      <alignment horizontal="center"/>
      <protection/>
    </xf>
    <xf numFmtId="0" fontId="5" fillId="0" borderId="0" xfId="66" applyFont="1" applyBorder="1">
      <alignment/>
      <protection/>
    </xf>
    <xf numFmtId="3" fontId="2" fillId="0" borderId="0" xfId="65" applyNumberFormat="1">
      <alignment/>
      <protection/>
    </xf>
    <xf numFmtId="0" fontId="5" fillId="0" borderId="0" xfId="66" applyNumberFormat="1" applyFont="1" applyBorder="1">
      <alignment/>
      <protection/>
    </xf>
    <xf numFmtId="0" fontId="2" fillId="0" borderId="0" xfId="66" applyBorder="1">
      <alignment/>
      <protection/>
    </xf>
    <xf numFmtId="3" fontId="6" fillId="0" borderId="0" xfId="66" applyNumberFormat="1" applyFont="1" applyBorder="1">
      <alignment/>
      <protection/>
    </xf>
    <xf numFmtId="3" fontId="0" fillId="0" borderId="0" xfId="0" applyNumberFormat="1" applyAlignment="1">
      <alignment/>
    </xf>
    <xf numFmtId="3" fontId="2" fillId="0" borderId="0" xfId="66" applyNumberFormat="1" applyBorder="1">
      <alignment/>
      <protection/>
    </xf>
    <xf numFmtId="3" fontId="6" fillId="0" borderId="0" xfId="66" applyNumberFormat="1" applyFont="1" applyBorder="1" applyAlignment="1">
      <alignment horizontal="right"/>
      <protection/>
    </xf>
    <xf numFmtId="167" fontId="5" fillId="16" borderId="0" xfId="65" applyNumberFormat="1" applyFont="1" applyFill="1" applyBorder="1" applyAlignment="1">
      <alignment/>
      <protection/>
    </xf>
    <xf numFmtId="167" fontId="6" fillId="0" borderId="0" xfId="65" applyNumberFormat="1" applyFont="1" applyBorder="1" applyAlignment="1">
      <alignment horizontal="center"/>
      <protection/>
    </xf>
    <xf numFmtId="44" fontId="5" fillId="0" borderId="0" xfId="48" applyFont="1" applyFill="1" applyBorder="1" applyAlignment="1">
      <alignment/>
    </xf>
    <xf numFmtId="0" fontId="6" fillId="0" borderId="0" xfId="65" applyFont="1" applyFill="1">
      <alignment/>
      <protection/>
    </xf>
    <xf numFmtId="3" fontId="6" fillId="0" borderId="0" xfId="65" applyNumberFormat="1" applyFont="1" applyFill="1" applyBorder="1">
      <alignment/>
      <protection/>
    </xf>
    <xf numFmtId="167" fontId="6" fillId="0" borderId="0" xfId="65" applyNumberFormat="1" applyFont="1" applyFill="1" applyBorder="1" applyAlignment="1">
      <alignment horizontal="right"/>
      <protection/>
    </xf>
    <xf numFmtId="3" fontId="6" fillId="0" borderId="0" xfId="65" applyNumberFormat="1" applyFont="1" applyFill="1">
      <alignment/>
      <protection/>
    </xf>
    <xf numFmtId="167" fontId="6" fillId="0" borderId="0" xfId="48" applyNumberFormat="1" applyFont="1" applyBorder="1" applyAlignment="1">
      <alignment horizontal="center"/>
    </xf>
    <xf numFmtId="4" fontId="6" fillId="0" borderId="0" xfId="65" applyNumberFormat="1" applyFont="1" applyBorder="1">
      <alignment/>
      <protection/>
    </xf>
    <xf numFmtId="164" fontId="12" fillId="0" borderId="0" xfId="65" applyNumberFormat="1" applyFont="1" applyFill="1" applyBorder="1" applyAlignment="1">
      <alignment horizontal="right"/>
      <protection/>
    </xf>
    <xf numFmtId="0" fontId="13" fillId="0" borderId="0" xfId="65" applyFont="1" applyBorder="1">
      <alignment/>
      <protection/>
    </xf>
    <xf numFmtId="0" fontId="13" fillId="0" borderId="0" xfId="67" applyFont="1" applyAlignment="1">
      <alignment horizontal="left" vertical="top"/>
      <protection/>
    </xf>
    <xf numFmtId="3" fontId="13" fillId="0" borderId="0" xfId="67" applyNumberFormat="1" applyFont="1" applyAlignment="1">
      <alignment vertical="top"/>
      <protection/>
    </xf>
    <xf numFmtId="167" fontId="6" fillId="0" borderId="0" xfId="48" applyNumberFormat="1" applyFont="1" applyBorder="1" applyAlignment="1">
      <alignment/>
    </xf>
    <xf numFmtId="0" fontId="12" fillId="0" borderId="0" xfId="65" applyFont="1" applyBorder="1" applyAlignment="1">
      <alignment horizontal="center"/>
      <protection/>
    </xf>
    <xf numFmtId="167" fontId="6" fillId="0" borderId="0" xfId="65" applyNumberFormat="1" applyFont="1" applyBorder="1">
      <alignment/>
      <protection/>
    </xf>
    <xf numFmtId="44" fontId="6" fillId="0" borderId="0" xfId="65" applyNumberFormat="1" applyFont="1" applyBorder="1">
      <alignment/>
      <protection/>
    </xf>
    <xf numFmtId="167" fontId="5" fillId="0" borderId="0" xfId="65" applyNumberFormat="1" applyFont="1" applyBorder="1">
      <alignment/>
      <protection/>
    </xf>
    <xf numFmtId="167" fontId="12" fillId="0" borderId="0" xfId="67" applyNumberFormat="1" applyFont="1" applyAlignment="1">
      <alignment vertical="top"/>
      <protection/>
    </xf>
    <xf numFmtId="3" fontId="13" fillId="0" borderId="0" xfId="65" applyNumberFormat="1" applyFont="1" applyFill="1" applyBorder="1" applyAlignment="1">
      <alignment horizontal="left"/>
      <protection/>
    </xf>
    <xf numFmtId="167" fontId="6" fillId="0" borderId="0" xfId="65" applyNumberFormat="1" applyFont="1">
      <alignment/>
      <protection/>
    </xf>
    <xf numFmtId="167" fontId="5" fillId="0" borderId="0" xfId="65" applyNumberFormat="1" applyFont="1" applyBorder="1" applyAlignment="1">
      <alignment horizontal="center"/>
      <protection/>
    </xf>
    <xf numFmtId="0" fontId="13" fillId="0" borderId="0" xfId="65" applyFont="1" applyFill="1" applyBorder="1" applyAlignment="1">
      <alignment horizontal="left"/>
      <protection/>
    </xf>
    <xf numFmtId="167" fontId="6" fillId="0" borderId="0" xfId="48" applyNumberFormat="1" applyFont="1" applyBorder="1" applyAlignment="1">
      <alignment horizontal="right"/>
    </xf>
    <xf numFmtId="3" fontId="10" fillId="0" borderId="0" xfId="65" applyNumberFormat="1" applyFont="1" applyBorder="1">
      <alignment/>
      <protection/>
    </xf>
    <xf numFmtId="167" fontId="10" fillId="0" borderId="0" xfId="65" applyNumberFormat="1" applyFont="1" applyBorder="1" applyAlignment="1">
      <alignment horizontal="center"/>
      <protection/>
    </xf>
    <xf numFmtId="0" fontId="5" fillId="0" borderId="0" xfId="65" applyNumberFormat="1" applyFont="1" applyBorder="1">
      <alignment/>
      <protection/>
    </xf>
    <xf numFmtId="1" fontId="6" fillId="0" borderId="0" xfId="65" applyNumberFormat="1" applyFont="1" applyFill="1" applyBorder="1">
      <alignment/>
      <protection/>
    </xf>
    <xf numFmtId="3" fontId="5" fillId="0" borderId="0" xfId="65" applyNumberFormat="1" applyFont="1" applyFill="1" applyBorder="1">
      <alignment/>
      <protection/>
    </xf>
    <xf numFmtId="44" fontId="5" fillId="0" borderId="0" xfId="65" applyNumberFormat="1" applyFont="1" applyFill="1" applyBorder="1">
      <alignment/>
      <protection/>
    </xf>
    <xf numFmtId="167" fontId="5" fillId="0" borderId="0" xfId="65" applyNumberFormat="1" applyFont="1" applyFill="1" applyBorder="1" applyAlignment="1">
      <alignment horizontal="right"/>
      <protection/>
    </xf>
    <xf numFmtId="0" fontId="13" fillId="0" borderId="0" xfId="65" applyFont="1" applyFill="1" applyBorder="1">
      <alignment/>
      <protection/>
    </xf>
    <xf numFmtId="167" fontId="5" fillId="0" borderId="0" xfId="65" applyNumberFormat="1" applyFont="1" applyFill="1" applyBorder="1" applyAlignment="1">
      <alignment horizontal="center"/>
      <protection/>
    </xf>
    <xf numFmtId="44" fontId="5" fillId="0" borderId="0" xfId="65" applyNumberFormat="1" applyFont="1" applyFill="1" applyBorder="1" applyAlignment="1">
      <alignment horizontal="center"/>
      <protection/>
    </xf>
    <xf numFmtId="164" fontId="12" fillId="0" borderId="0" xfId="67" applyNumberFormat="1" applyFont="1">
      <alignment vertical="top"/>
      <protection/>
    </xf>
    <xf numFmtId="167" fontId="13" fillId="0" borderId="0" xfId="67" applyNumberFormat="1" applyFont="1" applyAlignment="1">
      <alignment vertical="top"/>
      <protection/>
    </xf>
    <xf numFmtId="171" fontId="12" fillId="0" borderId="0" xfId="67" applyNumberFormat="1" applyFont="1" applyAlignment="1">
      <alignment vertical="top"/>
      <protection/>
    </xf>
    <xf numFmtId="171" fontId="12" fillId="0" borderId="0" xfId="67" applyNumberFormat="1" applyFont="1" applyAlignment="1">
      <alignment horizontal="right" vertical="top"/>
      <protection/>
    </xf>
    <xf numFmtId="167" fontId="13" fillId="0" borderId="0" xfId="67" applyNumberFormat="1" applyFont="1" applyFill="1" applyAlignment="1">
      <alignment vertical="top"/>
      <protection/>
    </xf>
    <xf numFmtId="167" fontId="6" fillId="0" borderId="0" xfId="65" applyNumberFormat="1" applyFont="1" applyAlignment="1">
      <alignment horizontal="center"/>
      <protection/>
    </xf>
    <xf numFmtId="0" fontId="6" fillId="34" borderId="0" xfId="65" applyFont="1" applyFill="1" applyBorder="1">
      <alignment/>
      <protection/>
    </xf>
    <xf numFmtId="0" fontId="5" fillId="34" borderId="0" xfId="65" applyFont="1" applyFill="1" applyBorder="1" applyAlignment="1">
      <alignment horizontal="center"/>
      <protection/>
    </xf>
    <xf numFmtId="0" fontId="5" fillId="16" borderId="0" xfId="65" applyFont="1" applyFill="1" applyBorder="1">
      <alignment/>
      <protection/>
    </xf>
    <xf numFmtId="0" fontId="5" fillId="35" borderId="0" xfId="65" applyFont="1" applyFill="1" applyBorder="1" applyAlignment="1">
      <alignment horizontal="center"/>
      <protection/>
    </xf>
    <xf numFmtId="3" fontId="5" fillId="35" borderId="0" xfId="65" applyNumberFormat="1" applyFont="1" applyFill="1" applyBorder="1" applyAlignment="1">
      <alignment horizontal="right"/>
      <protection/>
    </xf>
    <xf numFmtId="167" fontId="5" fillId="35" borderId="0" xfId="65" applyNumberFormat="1" applyFont="1" applyFill="1" applyBorder="1" applyAlignment="1">
      <alignment horizontal="right"/>
      <protection/>
    </xf>
    <xf numFmtId="0" fontId="6" fillId="35" borderId="0" xfId="65" applyFont="1" applyFill="1" applyBorder="1" applyAlignment="1">
      <alignment horizontal="center"/>
      <protection/>
    </xf>
    <xf numFmtId="3" fontId="6" fillId="35" borderId="0" xfId="65" applyNumberFormat="1" applyFont="1" applyFill="1" applyBorder="1" applyAlignment="1">
      <alignment horizontal="right"/>
      <protection/>
    </xf>
    <xf numFmtId="167" fontId="6" fillId="35" borderId="0" xfId="65" applyNumberFormat="1" applyFont="1" applyFill="1" applyBorder="1" applyAlignment="1">
      <alignment horizontal="right"/>
      <protection/>
    </xf>
    <xf numFmtId="49" fontId="5" fillId="34" borderId="0" xfId="65" applyNumberFormat="1" applyFont="1" applyFill="1" applyBorder="1" applyAlignment="1">
      <alignment horizontal="right"/>
      <protection/>
    </xf>
    <xf numFmtId="0" fontId="12" fillId="16" borderId="0" xfId="65" applyFont="1" applyFill="1" applyBorder="1" applyAlignment="1">
      <alignment horizontal="center"/>
      <protection/>
    </xf>
    <xf numFmtId="0" fontId="12" fillId="36" borderId="0" xfId="65" applyFont="1" applyFill="1" applyBorder="1" applyAlignment="1">
      <alignment horizontal="center"/>
      <protection/>
    </xf>
    <xf numFmtId="0" fontId="12" fillId="36" borderId="0" xfId="65" applyFont="1" applyFill="1" applyBorder="1" applyAlignment="1">
      <alignment horizontal="left"/>
      <protection/>
    </xf>
    <xf numFmtId="3" fontId="5" fillId="16" borderId="0" xfId="65" applyNumberFormat="1" applyFont="1" applyFill="1" applyBorder="1">
      <alignment/>
      <protection/>
    </xf>
    <xf numFmtId="167" fontId="5" fillId="16" borderId="0" xfId="65" applyNumberFormat="1" applyFont="1" applyFill="1" applyBorder="1">
      <alignment/>
      <protection/>
    </xf>
    <xf numFmtId="0" fontId="17" fillId="0" borderId="0" xfId="65" applyFont="1">
      <alignment/>
      <protection/>
    </xf>
    <xf numFmtId="167" fontId="5" fillId="0" borderId="0" xfId="65" applyNumberFormat="1" applyFont="1" applyBorder="1" applyAlignment="1">
      <alignment horizontal="right"/>
      <protection/>
    </xf>
    <xf numFmtId="0" fontId="2" fillId="0" borderId="0" xfId="66" applyNumberFormat="1" applyBorder="1">
      <alignment/>
      <protection/>
    </xf>
    <xf numFmtId="7" fontId="5" fillId="0" borderId="0" xfId="66" applyNumberFormat="1" applyFont="1" applyBorder="1" applyAlignment="1">
      <alignment horizontal="right"/>
      <protection/>
    </xf>
    <xf numFmtId="167" fontId="12" fillId="0" borderId="0" xfId="67" applyNumberFormat="1" applyFont="1">
      <alignment vertical="top"/>
      <protection/>
    </xf>
    <xf numFmtId="167" fontId="13" fillId="0" borderId="0" xfId="67" applyNumberFormat="1" applyFont="1" applyAlignment="1">
      <alignment horizontal="right" vertical="top"/>
      <protection/>
    </xf>
    <xf numFmtId="3" fontId="6" fillId="0" borderId="0" xfId="66" applyNumberFormat="1" applyFont="1" applyFill="1" applyBorder="1" applyAlignment="1">
      <alignment horizontal="right" vertical="center" wrapText="1"/>
      <protection/>
    </xf>
    <xf numFmtId="3" fontId="5" fillId="0" borderId="0" xfId="66" applyNumberFormat="1" applyFont="1" applyFill="1" applyBorder="1" applyAlignment="1">
      <alignment horizontal="right"/>
      <protection/>
    </xf>
    <xf numFmtId="3" fontId="6" fillId="0" borderId="15" xfId="66" applyNumberFormat="1" applyFont="1" applyFill="1" applyBorder="1" applyAlignment="1">
      <alignment horizontal="right"/>
      <protection/>
    </xf>
    <xf numFmtId="3" fontId="5" fillId="16" borderId="15" xfId="66" applyNumberFormat="1" applyFont="1" applyFill="1" applyBorder="1" applyAlignment="1">
      <alignment horizontal="right"/>
      <protection/>
    </xf>
    <xf numFmtId="3" fontId="5" fillId="0" borderId="15" xfId="66" applyNumberFormat="1" applyFont="1" applyFill="1" applyBorder="1" applyAlignment="1">
      <alignment horizontal="right"/>
      <protection/>
    </xf>
    <xf numFmtId="3" fontId="5" fillId="16" borderId="0" xfId="66" applyNumberFormat="1" applyFont="1" applyFill="1" applyBorder="1" applyAlignment="1">
      <alignment horizontal="right" vertical="center" wrapText="1"/>
      <protection/>
    </xf>
    <xf numFmtId="0" fontId="11" fillId="0" borderId="0" xfId="59" applyFont="1" applyAlignment="1" applyProtection="1">
      <alignment horizontal="center"/>
      <protection/>
    </xf>
    <xf numFmtId="0" fontId="11" fillId="0" borderId="14" xfId="59" applyFont="1" applyFill="1" applyBorder="1" applyAlignment="1" applyProtection="1">
      <alignment horizontal="center"/>
      <protection/>
    </xf>
    <xf numFmtId="0" fontId="5" fillId="16" borderId="16" xfId="68" applyFont="1" applyFill="1" applyBorder="1" applyAlignment="1">
      <alignment horizontal="center" vertical="center" wrapText="1"/>
      <protection/>
    </xf>
    <xf numFmtId="0" fontId="5" fillId="16" borderId="17" xfId="68" applyFont="1" applyFill="1" applyBorder="1" applyAlignment="1">
      <alignment horizontal="center" vertical="center" wrapText="1"/>
      <protection/>
    </xf>
    <xf numFmtId="0" fontId="14" fillId="14" borderId="0" xfId="68" applyFont="1" applyFill="1" applyBorder="1" applyAlignment="1">
      <alignment horizontal="center"/>
      <protection/>
    </xf>
    <xf numFmtId="0" fontId="14" fillId="14" borderId="0" xfId="66" applyFont="1" applyFill="1" applyBorder="1" applyAlignment="1">
      <alignment horizontal="center" wrapText="1"/>
      <protection/>
    </xf>
    <xf numFmtId="0" fontId="14" fillId="34" borderId="0" xfId="65" applyFont="1" applyFill="1" applyBorder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Currency 2 2" xfId="49"/>
    <cellStyle name="Currency 2 3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3" xfId="67"/>
    <cellStyle name="Normal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2" max="2" width="34.375" style="0" bestFit="1" customWidth="1"/>
    <col min="3" max="3" width="56.375" style="0" bestFit="1" customWidth="1"/>
  </cols>
  <sheetData>
    <row r="1" spans="2:3" ht="15" thickBot="1">
      <c r="B1" s="1"/>
      <c r="C1" s="1"/>
    </row>
    <row r="2" spans="2:3" ht="31.5" customHeight="1">
      <c r="B2" s="267" t="s">
        <v>11</v>
      </c>
      <c r="C2" s="268"/>
    </row>
    <row r="3" spans="2:3" ht="30.75" customHeight="1">
      <c r="B3" s="5" t="s">
        <v>0</v>
      </c>
      <c r="C3" s="2" t="s">
        <v>1</v>
      </c>
    </row>
    <row r="4" spans="2:3" ht="31.5" customHeight="1">
      <c r="B4" s="5" t="s">
        <v>2</v>
      </c>
      <c r="C4" s="2" t="s">
        <v>3</v>
      </c>
    </row>
    <row r="5" spans="2:3" ht="30" customHeight="1">
      <c r="B5" s="5" t="s">
        <v>4</v>
      </c>
      <c r="C5" s="2" t="s">
        <v>5</v>
      </c>
    </row>
    <row r="6" spans="2:3" ht="31.5" customHeight="1">
      <c r="B6" s="5" t="s">
        <v>6</v>
      </c>
      <c r="C6" s="2" t="s">
        <v>7</v>
      </c>
    </row>
    <row r="7" spans="2:3" ht="30.75" customHeight="1" thickBot="1">
      <c r="B7" s="6" t="s">
        <v>8</v>
      </c>
      <c r="C7" s="3" t="s">
        <v>9</v>
      </c>
    </row>
    <row r="9" spans="2:3" ht="15">
      <c r="B9" s="4" t="s">
        <v>10</v>
      </c>
      <c r="C9" s="1"/>
    </row>
  </sheetData>
  <sheetProtection/>
  <mergeCells count="1">
    <mergeCell ref="B2:C2"/>
  </mergeCells>
  <hyperlinks>
    <hyperlink ref="B3" location="'National Summary'!A1" display="National Summary"/>
    <hyperlink ref="B4" location="'Metallic Minerals'!A1" display="Metallic Minerals"/>
    <hyperlink ref="B5" location="Coal!A1" display="Coal"/>
    <hyperlink ref="B6" location="'2009 by Region'!A1" display="2010 By Region"/>
    <hyperlink ref="B7" location="'2009 by Commodity'!A1" display="2010 By Commodity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3.50390625" style="0" bestFit="1" customWidth="1"/>
    <col min="2" max="2" width="12.375" style="0" bestFit="1" customWidth="1"/>
    <col min="3" max="3" width="17.625" style="0" bestFit="1" customWidth="1"/>
    <col min="4" max="4" width="12.375" style="0" bestFit="1" customWidth="1"/>
    <col min="5" max="5" width="17.625" style="0" bestFit="1" customWidth="1"/>
  </cols>
  <sheetData>
    <row r="1" spans="1:11" ht="15">
      <c r="A1" s="145" t="s">
        <v>12</v>
      </c>
      <c r="B1" s="24"/>
      <c r="C1" s="14"/>
      <c r="D1" s="14"/>
      <c r="E1" s="25"/>
      <c r="F1" s="7"/>
      <c r="G1" s="1"/>
      <c r="H1" s="1"/>
      <c r="I1" s="1"/>
      <c r="J1" s="1"/>
      <c r="K1" s="1"/>
    </row>
    <row r="2" spans="1:11" ht="15">
      <c r="A2" s="23"/>
      <c r="B2" s="24"/>
      <c r="C2" s="14"/>
      <c r="D2" s="14"/>
      <c r="E2" s="25"/>
      <c r="F2" s="7"/>
      <c r="G2" s="1"/>
      <c r="H2" s="1"/>
      <c r="I2" s="1"/>
      <c r="J2" s="1"/>
      <c r="K2" s="1"/>
    </row>
    <row r="3" spans="1:11" ht="18">
      <c r="A3" s="269" t="s">
        <v>13</v>
      </c>
      <c r="B3" s="269"/>
      <c r="C3" s="269"/>
      <c r="D3" s="269"/>
      <c r="E3" s="269"/>
      <c r="F3" s="7"/>
      <c r="G3" s="1"/>
      <c r="H3" s="1"/>
      <c r="I3" s="1"/>
      <c r="J3" s="1"/>
      <c r="K3" s="1"/>
    </row>
    <row r="4" spans="1:11" ht="15.75">
      <c r="A4" s="104"/>
      <c r="B4" s="105">
        <v>2008</v>
      </c>
      <c r="C4" s="105">
        <v>2008</v>
      </c>
      <c r="D4" s="105">
        <v>2009</v>
      </c>
      <c r="E4" s="106" t="s">
        <v>54</v>
      </c>
      <c r="F4" s="7"/>
      <c r="G4" s="1"/>
      <c r="H4" s="1"/>
      <c r="I4" s="1"/>
      <c r="J4" s="1"/>
      <c r="K4" s="1"/>
    </row>
    <row r="5" spans="1:11" ht="15.75">
      <c r="A5" s="107" t="s">
        <v>14</v>
      </c>
      <c r="B5" s="108" t="s">
        <v>15</v>
      </c>
      <c r="C5" s="108" t="s">
        <v>16</v>
      </c>
      <c r="D5" s="108" t="s">
        <v>15</v>
      </c>
      <c r="E5" s="109" t="s">
        <v>16</v>
      </c>
      <c r="F5" s="7"/>
      <c r="G5" s="1"/>
      <c r="H5" s="1"/>
      <c r="I5" s="1"/>
      <c r="J5" s="1"/>
      <c r="K5" s="1"/>
    </row>
    <row r="6" spans="1:11" ht="15">
      <c r="A6" s="104"/>
      <c r="B6" s="110" t="s">
        <v>17</v>
      </c>
      <c r="C6" s="110" t="s">
        <v>18</v>
      </c>
      <c r="D6" s="110" t="s">
        <v>17</v>
      </c>
      <c r="E6" s="111" t="s">
        <v>18</v>
      </c>
      <c r="F6" s="7"/>
      <c r="G6" s="1"/>
      <c r="H6" s="1"/>
      <c r="I6" s="1"/>
      <c r="J6" s="1"/>
      <c r="K6" s="1"/>
    </row>
    <row r="7" spans="1:11" ht="15.75">
      <c r="A7" s="103" t="s">
        <v>19</v>
      </c>
      <c r="B7" s="14"/>
      <c r="C7" s="14"/>
      <c r="D7" s="14"/>
      <c r="E7" s="14"/>
      <c r="F7" s="7"/>
      <c r="G7" s="1"/>
      <c r="H7" s="1"/>
      <c r="I7" s="1"/>
      <c r="J7" s="1"/>
      <c r="K7" s="1"/>
    </row>
    <row r="8" spans="1:11" ht="15.75">
      <c r="A8" s="15" t="s">
        <v>20</v>
      </c>
      <c r="B8" s="30">
        <v>13.403</v>
      </c>
      <c r="C8" s="44">
        <v>518682114.24</v>
      </c>
      <c r="D8" s="30">
        <v>13.442</v>
      </c>
      <c r="E8" s="29">
        <v>662497080</v>
      </c>
      <c r="F8" s="16"/>
      <c r="G8" s="8"/>
      <c r="H8" s="1"/>
      <c r="I8" s="1"/>
      <c r="J8" s="1"/>
      <c r="K8" s="1"/>
    </row>
    <row r="9" spans="1:11" ht="15.75">
      <c r="A9" s="15" t="s">
        <v>21</v>
      </c>
      <c r="B9" s="30">
        <v>18.269</v>
      </c>
      <c r="C9" s="45">
        <v>10830732.59</v>
      </c>
      <c r="D9" s="30">
        <v>14.264</v>
      </c>
      <c r="E9" s="31">
        <v>10606470</v>
      </c>
      <c r="F9" s="16"/>
      <c r="G9" s="8"/>
      <c r="H9" s="1"/>
      <c r="I9" s="1"/>
      <c r="J9" s="1"/>
      <c r="K9" s="1"/>
    </row>
    <row r="10" spans="1:11" ht="15">
      <c r="A10" s="15" t="s">
        <v>22</v>
      </c>
      <c r="B10" s="28">
        <v>2020227</v>
      </c>
      <c r="C10" s="46" t="s">
        <v>55</v>
      </c>
      <c r="D10" s="28">
        <v>2092640</v>
      </c>
      <c r="E10" s="32" t="s">
        <v>23</v>
      </c>
      <c r="F10" s="7"/>
      <c r="G10" s="1"/>
      <c r="H10" s="1"/>
      <c r="I10" s="1"/>
      <c r="J10" s="1"/>
      <c r="K10" s="1"/>
    </row>
    <row r="11" spans="1:11" ht="15.75">
      <c r="A11" s="15"/>
      <c r="B11" s="33"/>
      <c r="C11" s="45"/>
      <c r="D11" s="33"/>
      <c r="E11" s="34"/>
      <c r="F11" s="11"/>
      <c r="G11" s="1"/>
      <c r="H11" s="1"/>
      <c r="I11" s="1"/>
      <c r="J11" s="1"/>
      <c r="K11" s="1"/>
    </row>
    <row r="12" spans="1:11" ht="15.75">
      <c r="A12" s="19" t="s">
        <v>24</v>
      </c>
      <c r="B12" s="27">
        <f>SUM(B8:B10)</f>
        <v>2020258.672</v>
      </c>
      <c r="C12" s="47">
        <f>SUM(C8:C10)</f>
        <v>529512846.83</v>
      </c>
      <c r="D12" s="27">
        <f>SUM(D8:D10)</f>
        <v>2092667.706</v>
      </c>
      <c r="E12" s="35">
        <f>SUM(E8:E10)</f>
        <v>673103550</v>
      </c>
      <c r="F12" s="7"/>
      <c r="G12" s="1"/>
      <c r="H12" s="1"/>
      <c r="I12" s="1"/>
      <c r="J12" s="1"/>
      <c r="K12" s="1"/>
    </row>
    <row r="13" spans="1:11" ht="15.75">
      <c r="A13" s="19"/>
      <c r="B13" s="14"/>
      <c r="C13" s="48"/>
      <c r="D13" s="14"/>
      <c r="E13" s="33"/>
      <c r="F13" s="7"/>
      <c r="G13" s="1"/>
      <c r="H13" s="1"/>
      <c r="I13" s="1"/>
      <c r="J13" s="1"/>
      <c r="K13" s="1"/>
    </row>
    <row r="14" spans="1:11" ht="15.75">
      <c r="A14" s="103" t="s">
        <v>25</v>
      </c>
      <c r="B14" s="14"/>
      <c r="C14" s="48"/>
      <c r="D14" s="14"/>
      <c r="E14" s="33"/>
      <c r="F14" s="7"/>
      <c r="G14" s="1"/>
      <c r="H14" s="1"/>
      <c r="I14" s="1"/>
      <c r="J14" s="9"/>
      <c r="K14" s="9"/>
    </row>
    <row r="15" spans="1:11" ht="15">
      <c r="A15" s="17" t="s">
        <v>26</v>
      </c>
      <c r="B15" s="42">
        <v>2500</v>
      </c>
      <c r="C15" s="49">
        <v>1500000</v>
      </c>
      <c r="D15" s="12">
        <v>0</v>
      </c>
      <c r="E15" s="38">
        <v>0</v>
      </c>
      <c r="F15" s="12"/>
      <c r="G15" s="20"/>
      <c r="H15" s="9"/>
      <c r="I15" s="9"/>
      <c r="J15" s="9"/>
      <c r="K15" s="9"/>
    </row>
    <row r="16" spans="1:11" ht="15">
      <c r="A16" s="17" t="s">
        <v>27</v>
      </c>
      <c r="B16" s="42">
        <v>753</v>
      </c>
      <c r="C16" s="49">
        <v>185000</v>
      </c>
      <c r="D16" s="13">
        <v>880</v>
      </c>
      <c r="E16" s="40">
        <v>232650</v>
      </c>
      <c r="F16" s="12"/>
      <c r="G16" s="20"/>
      <c r="H16" s="9"/>
      <c r="I16" s="1"/>
      <c r="J16" s="9"/>
      <c r="K16" s="9"/>
    </row>
    <row r="17" spans="1:11" ht="15">
      <c r="A17" s="17" t="s">
        <v>28</v>
      </c>
      <c r="B17" s="42">
        <v>16998</v>
      </c>
      <c r="C17" s="49">
        <v>4472964</v>
      </c>
      <c r="D17" s="13">
        <v>17795</v>
      </c>
      <c r="E17" s="38">
        <v>3424119.92</v>
      </c>
      <c r="F17" s="12"/>
      <c r="G17" s="20"/>
      <c r="H17" s="9"/>
      <c r="I17" s="21"/>
      <c r="J17" s="9"/>
      <c r="K17" s="9"/>
    </row>
    <row r="18" spans="1:11" ht="15">
      <c r="A18" s="17" t="s">
        <v>29</v>
      </c>
      <c r="B18" s="42">
        <v>34650</v>
      </c>
      <c r="C18" s="49">
        <v>4790602</v>
      </c>
      <c r="D18" s="13">
        <v>40740</v>
      </c>
      <c r="E18" s="38">
        <v>5170240.21</v>
      </c>
      <c r="F18" s="12"/>
      <c r="G18" s="20"/>
      <c r="H18" s="9"/>
      <c r="I18" s="1"/>
      <c r="J18" s="9"/>
      <c r="K18" s="9"/>
    </row>
    <row r="19" spans="1:11" ht="15">
      <c r="A19" s="17" t="s">
        <v>30</v>
      </c>
      <c r="B19" s="42">
        <v>12761</v>
      </c>
      <c r="C19" s="49">
        <v>10321217</v>
      </c>
      <c r="D19" s="13">
        <v>9016</v>
      </c>
      <c r="E19" s="38">
        <v>21663.72</v>
      </c>
      <c r="F19" s="12"/>
      <c r="G19" s="20"/>
      <c r="H19" s="9"/>
      <c r="I19" s="1"/>
      <c r="J19" s="9"/>
      <c r="K19" s="9"/>
    </row>
    <row r="20" spans="1:11" ht="15">
      <c r="A20" s="17" t="s">
        <v>31</v>
      </c>
      <c r="B20" s="42">
        <v>70405</v>
      </c>
      <c r="C20" s="49">
        <v>2030890.98</v>
      </c>
      <c r="D20" s="13">
        <v>32491</v>
      </c>
      <c r="E20" s="38">
        <v>1384381.47</v>
      </c>
      <c r="F20" s="12"/>
      <c r="G20" s="20"/>
      <c r="H20" s="9"/>
      <c r="I20" s="1"/>
      <c r="J20" s="9"/>
      <c r="K20" s="9"/>
    </row>
    <row r="21" spans="1:11" ht="15">
      <c r="A21" s="17" t="s">
        <v>32</v>
      </c>
      <c r="B21" s="42">
        <v>14</v>
      </c>
      <c r="C21" s="50">
        <v>13022</v>
      </c>
      <c r="D21" s="13">
        <v>10</v>
      </c>
      <c r="E21" s="40">
        <v>9360</v>
      </c>
      <c r="F21" s="12"/>
      <c r="G21" s="20"/>
      <c r="H21" s="9"/>
      <c r="I21" s="1"/>
      <c r="J21" s="9"/>
      <c r="K21" s="9"/>
    </row>
    <row r="22" spans="1:11" ht="15">
      <c r="A22" s="17" t="s">
        <v>33</v>
      </c>
      <c r="B22" s="42">
        <v>16214</v>
      </c>
      <c r="C22" s="49">
        <v>648560</v>
      </c>
      <c r="D22" s="13">
        <v>14508</v>
      </c>
      <c r="E22" s="38">
        <v>580320</v>
      </c>
      <c r="F22" s="12"/>
      <c r="G22" s="20"/>
      <c r="H22" s="9"/>
      <c r="I22" s="1"/>
      <c r="J22" s="9"/>
      <c r="K22" s="9"/>
    </row>
    <row r="23" spans="1:11" ht="15">
      <c r="A23" s="17" t="s">
        <v>34</v>
      </c>
      <c r="B23" s="42">
        <v>748</v>
      </c>
      <c r="C23" s="49">
        <v>104720</v>
      </c>
      <c r="D23" s="13">
        <v>52000</v>
      </c>
      <c r="E23" s="38">
        <v>5000000</v>
      </c>
      <c r="F23" s="12"/>
      <c r="G23" s="20"/>
      <c r="H23" s="9"/>
      <c r="I23" s="1"/>
      <c r="J23" s="9"/>
      <c r="K23" s="9"/>
    </row>
    <row r="24" spans="1:11" ht="15">
      <c r="A24" s="17" t="s">
        <v>35</v>
      </c>
      <c r="B24" s="13">
        <v>2018194</v>
      </c>
      <c r="C24" s="48">
        <v>9608203.44</v>
      </c>
      <c r="D24" s="13">
        <v>1888564</v>
      </c>
      <c r="E24" s="38">
        <v>10375220</v>
      </c>
      <c r="F24" s="12"/>
      <c r="G24" s="20"/>
      <c r="H24" s="9"/>
      <c r="I24" s="1"/>
      <c r="J24" s="9"/>
      <c r="K24" s="9"/>
    </row>
    <row r="25" spans="1:11" ht="15">
      <c r="A25" s="17" t="s">
        <v>36</v>
      </c>
      <c r="B25" s="42">
        <v>1918071</v>
      </c>
      <c r="C25" s="49">
        <v>34458747.63</v>
      </c>
      <c r="D25" s="13">
        <v>2019757</v>
      </c>
      <c r="E25" s="38">
        <v>43165036.94</v>
      </c>
      <c r="F25" s="12"/>
      <c r="G25" s="20"/>
      <c r="H25" s="9"/>
      <c r="I25" s="1"/>
      <c r="J25" s="9"/>
      <c r="K25" s="9"/>
    </row>
    <row r="26" spans="1:11" ht="15">
      <c r="A26" s="17" t="s">
        <v>37</v>
      </c>
      <c r="B26" s="42">
        <v>874460</v>
      </c>
      <c r="C26" s="49">
        <v>32989009.12</v>
      </c>
      <c r="D26" s="13">
        <v>822756</v>
      </c>
      <c r="E26" s="38">
        <v>20803241.61</v>
      </c>
      <c r="F26" s="12"/>
      <c r="G26" s="20"/>
      <c r="H26" s="9"/>
      <c r="I26" s="1"/>
      <c r="J26" s="9"/>
      <c r="K26" s="9"/>
    </row>
    <row r="27" spans="1:11" ht="15">
      <c r="A27" s="17" t="s">
        <v>38</v>
      </c>
      <c r="B27" s="42">
        <v>158647</v>
      </c>
      <c r="C27" s="49">
        <v>2219361.56</v>
      </c>
      <c r="D27" s="13">
        <v>276090</v>
      </c>
      <c r="E27" s="38">
        <v>3349388.2</v>
      </c>
      <c r="F27" s="12"/>
      <c r="G27" s="20"/>
      <c r="H27" s="9"/>
      <c r="I27" s="1"/>
      <c r="J27" s="9"/>
      <c r="K27" s="9"/>
    </row>
    <row r="28" spans="1:11" ht="15">
      <c r="A28" s="17" t="s">
        <v>39</v>
      </c>
      <c r="B28" s="42">
        <v>0</v>
      </c>
      <c r="C28" s="49">
        <v>0</v>
      </c>
      <c r="D28" s="13">
        <v>8848</v>
      </c>
      <c r="E28" s="38">
        <v>176960</v>
      </c>
      <c r="F28" s="12"/>
      <c r="G28" s="20"/>
      <c r="H28" s="9"/>
      <c r="I28" s="1"/>
      <c r="J28" s="9"/>
      <c r="K28" s="9"/>
    </row>
    <row r="29" spans="1:11" ht="15">
      <c r="A29" s="17" t="s">
        <v>40</v>
      </c>
      <c r="B29" s="42">
        <v>174729</v>
      </c>
      <c r="C29" s="49">
        <v>1838629</v>
      </c>
      <c r="D29" s="13">
        <v>159357</v>
      </c>
      <c r="E29" s="38">
        <v>1485873.41</v>
      </c>
      <c r="F29" s="12"/>
      <c r="G29" s="9"/>
      <c r="H29" s="9"/>
      <c r="I29" s="1"/>
      <c r="J29" s="9"/>
      <c r="K29" s="9"/>
    </row>
    <row r="30" spans="1:11" ht="15">
      <c r="A30" s="17" t="s">
        <v>41</v>
      </c>
      <c r="B30" s="42">
        <v>47821</v>
      </c>
      <c r="C30" s="49">
        <v>806992</v>
      </c>
      <c r="D30" s="12">
        <v>0</v>
      </c>
      <c r="E30" s="38">
        <v>0</v>
      </c>
      <c r="F30" s="12"/>
      <c r="G30" s="20"/>
      <c r="H30" s="9"/>
      <c r="I30" s="1"/>
      <c r="J30" s="9"/>
      <c r="K30" s="9"/>
    </row>
    <row r="31" spans="1:11" ht="15">
      <c r="A31" s="17" t="s">
        <v>42</v>
      </c>
      <c r="B31" s="42">
        <v>675757</v>
      </c>
      <c r="C31" s="49">
        <v>6122395.34</v>
      </c>
      <c r="D31" s="13">
        <v>497113</v>
      </c>
      <c r="E31" s="38">
        <v>6158474.38</v>
      </c>
      <c r="F31" s="12"/>
      <c r="G31" s="20"/>
      <c r="H31" s="9"/>
      <c r="I31" s="1"/>
      <c r="J31" s="9"/>
      <c r="K31" s="9"/>
    </row>
    <row r="32" spans="1:11" ht="15">
      <c r="A32" s="17" t="s">
        <v>43</v>
      </c>
      <c r="B32" s="42">
        <v>9742873</v>
      </c>
      <c r="C32" s="50">
        <v>138999345.93</v>
      </c>
      <c r="D32" s="13">
        <v>8064939</v>
      </c>
      <c r="E32" s="38">
        <v>109469738.38</v>
      </c>
      <c r="F32" s="12"/>
      <c r="G32" s="20"/>
      <c r="H32" s="9"/>
      <c r="I32" s="1"/>
      <c r="J32" s="9"/>
      <c r="K32" s="9"/>
    </row>
    <row r="33" spans="1:11" ht="15">
      <c r="A33" s="17" t="s">
        <v>44</v>
      </c>
      <c r="B33" s="42">
        <v>20889351</v>
      </c>
      <c r="C33" s="50">
        <v>249238814.9</v>
      </c>
      <c r="D33" s="13">
        <v>15862921</v>
      </c>
      <c r="E33" s="38">
        <v>199156036.89</v>
      </c>
      <c r="F33" s="12"/>
      <c r="G33" s="20"/>
      <c r="H33" s="9"/>
      <c r="I33" s="1"/>
      <c r="J33" s="9"/>
      <c r="K33" s="9"/>
    </row>
    <row r="34" spans="1:11" ht="15">
      <c r="A34" s="17" t="s">
        <v>45</v>
      </c>
      <c r="B34" s="42">
        <v>4056916</v>
      </c>
      <c r="C34" s="50">
        <v>19897963.21</v>
      </c>
      <c r="D34" s="13">
        <v>3272261</v>
      </c>
      <c r="E34" s="38">
        <v>20111463.72</v>
      </c>
      <c r="F34" s="12"/>
      <c r="G34" s="20"/>
      <c r="H34" s="9"/>
      <c r="I34" s="1"/>
      <c r="J34" s="9"/>
      <c r="K34" s="9"/>
    </row>
    <row r="35" spans="1:11" ht="15">
      <c r="A35" s="17" t="s">
        <v>46</v>
      </c>
      <c r="B35" s="42">
        <v>1160543</v>
      </c>
      <c r="C35" s="50">
        <v>13784996.58</v>
      </c>
      <c r="D35" s="13">
        <v>1477123</v>
      </c>
      <c r="E35" s="38">
        <v>19504463.29</v>
      </c>
      <c r="F35" s="12"/>
      <c r="G35" s="20"/>
      <c r="H35" s="9"/>
      <c r="I35" s="1"/>
      <c r="J35" s="9"/>
      <c r="K35" s="9"/>
    </row>
    <row r="36" spans="1:11" ht="15">
      <c r="A36" s="17" t="s">
        <v>47</v>
      </c>
      <c r="B36" s="42">
        <v>4494</v>
      </c>
      <c r="C36" s="49">
        <v>399966</v>
      </c>
      <c r="D36" s="13">
        <v>14197</v>
      </c>
      <c r="E36" s="38">
        <v>702467.71</v>
      </c>
      <c r="F36" s="12"/>
      <c r="G36" s="20"/>
      <c r="H36" s="9"/>
      <c r="I36" s="1"/>
      <c r="J36" s="9"/>
      <c r="K36" s="9"/>
    </row>
    <row r="37" spans="1:11" ht="15">
      <c r="A37" s="17" t="s">
        <v>48</v>
      </c>
      <c r="B37" s="42">
        <v>48575</v>
      </c>
      <c r="C37" s="49">
        <v>2008458</v>
      </c>
      <c r="D37" s="13">
        <v>43458</v>
      </c>
      <c r="E37" s="38">
        <v>363960</v>
      </c>
      <c r="F37" s="12"/>
      <c r="G37" s="20"/>
      <c r="H37" s="9"/>
      <c r="I37" s="1"/>
      <c r="J37" s="9"/>
      <c r="K37" s="9"/>
    </row>
    <row r="38" spans="1:11" ht="15">
      <c r="A38" s="17" t="s">
        <v>49</v>
      </c>
      <c r="B38" s="42">
        <v>25800</v>
      </c>
      <c r="C38" s="49">
        <v>62862.96</v>
      </c>
      <c r="D38" s="13">
        <v>21750</v>
      </c>
      <c r="E38" s="38">
        <v>493666.07</v>
      </c>
      <c r="F38" s="12"/>
      <c r="G38" s="20"/>
      <c r="H38" s="9"/>
      <c r="I38" s="1"/>
      <c r="J38" s="9"/>
      <c r="K38" s="9"/>
    </row>
    <row r="39" spans="1:11" ht="15">
      <c r="A39" s="17"/>
      <c r="B39" s="14"/>
      <c r="C39" s="43"/>
      <c r="D39" s="14"/>
      <c r="E39" s="33"/>
      <c r="F39" s="16"/>
      <c r="G39" s="9"/>
      <c r="H39" s="1"/>
      <c r="I39" s="1"/>
      <c r="J39" s="1"/>
      <c r="K39" s="1"/>
    </row>
    <row r="40" spans="1:11" ht="15.75">
      <c r="A40" s="19" t="s">
        <v>24</v>
      </c>
      <c r="B40" s="22">
        <f>SUM(B15:B38)</f>
        <v>41951274</v>
      </c>
      <c r="C40" s="39">
        <f>SUM(C15:C38)</f>
        <v>536502721.65</v>
      </c>
      <c r="D40" s="22">
        <f>SUM(D15:D38)</f>
        <v>34596574</v>
      </c>
      <c r="E40" s="26">
        <f>SUM(E15:E38)</f>
        <v>451138725.92</v>
      </c>
      <c r="F40" s="16"/>
      <c r="G40" s="9"/>
      <c r="H40" s="1"/>
      <c r="I40" s="10"/>
      <c r="J40" s="1"/>
      <c r="K40" s="1"/>
    </row>
    <row r="41" spans="1:11" ht="15.75">
      <c r="A41" s="19"/>
      <c r="B41" s="14"/>
      <c r="C41" s="43"/>
      <c r="D41" s="14"/>
      <c r="E41" s="33"/>
      <c r="F41" s="7"/>
      <c r="G41" s="1"/>
      <c r="H41" s="1"/>
      <c r="I41" s="1"/>
      <c r="J41" s="1"/>
      <c r="K41" s="1"/>
    </row>
    <row r="42" spans="1:11" ht="15.75">
      <c r="A42" s="103" t="s">
        <v>4</v>
      </c>
      <c r="B42" s="14"/>
      <c r="C42" s="43"/>
      <c r="D42" s="14"/>
      <c r="E42" s="33"/>
      <c r="F42" s="7"/>
      <c r="G42" s="1"/>
      <c r="H42" s="1"/>
      <c r="I42" s="1"/>
      <c r="J42" s="1"/>
      <c r="K42" s="1"/>
    </row>
    <row r="43" spans="1:11" ht="15.75">
      <c r="A43" s="15" t="s">
        <v>4</v>
      </c>
      <c r="B43" s="52">
        <v>4909421</v>
      </c>
      <c r="C43" s="53">
        <v>0</v>
      </c>
      <c r="D43" s="36">
        <v>4563333</v>
      </c>
      <c r="E43" s="51" t="s">
        <v>23</v>
      </c>
      <c r="F43" s="41" t="s">
        <v>56</v>
      </c>
      <c r="G43" s="1"/>
      <c r="H43" s="1"/>
      <c r="I43" s="1"/>
      <c r="J43" s="1"/>
      <c r="K43" s="1"/>
    </row>
    <row r="44" spans="1:11" ht="15">
      <c r="A44" s="15"/>
      <c r="B44" s="14"/>
      <c r="C44" s="43"/>
      <c r="D44" s="14"/>
      <c r="E44" s="33"/>
      <c r="F44" s="7"/>
      <c r="G44" s="1"/>
      <c r="H44" s="1"/>
      <c r="I44" s="1"/>
      <c r="J44" s="1"/>
      <c r="K44" s="1"/>
    </row>
    <row r="45" spans="1:11" ht="15.75">
      <c r="A45" s="103" t="s">
        <v>50</v>
      </c>
      <c r="B45" s="22">
        <f>SUM(B12,B40,B43)</f>
        <v>48880953.672</v>
      </c>
      <c r="C45" s="39">
        <f>SUM(C12,C40,C43)</f>
        <v>1066015568.48</v>
      </c>
      <c r="D45" s="22">
        <f>SUM(D12,D40,D43)</f>
        <v>41252574.706</v>
      </c>
      <c r="E45" s="37">
        <f>SUM(E12,E40,E43)</f>
        <v>1124242275.92</v>
      </c>
      <c r="F45" s="7"/>
      <c r="G45" s="9"/>
      <c r="H45" s="1"/>
      <c r="I45" s="1"/>
      <c r="J45" s="1"/>
      <c r="K45" s="1"/>
    </row>
    <row r="46" spans="1:11" ht="15">
      <c r="A46" s="7"/>
      <c r="B46" s="13"/>
      <c r="C46" s="14"/>
      <c r="D46" s="14"/>
      <c r="E46" s="25"/>
      <c r="F46" s="7"/>
      <c r="G46" s="1"/>
      <c r="H46" s="1"/>
      <c r="I46" s="1"/>
      <c r="J46" s="1"/>
      <c r="K46" s="1"/>
    </row>
    <row r="47" spans="1:11" ht="15">
      <c r="A47" s="7"/>
      <c r="B47" s="13"/>
      <c r="C47" s="14"/>
      <c r="D47" s="14"/>
      <c r="E47" s="25"/>
      <c r="F47" s="7"/>
      <c r="G47" s="1"/>
      <c r="H47" s="1"/>
      <c r="I47" s="1"/>
      <c r="J47" s="1"/>
      <c r="K47" s="1"/>
    </row>
    <row r="48" spans="1:11" ht="15">
      <c r="A48" s="7" t="s">
        <v>51</v>
      </c>
      <c r="B48" s="13"/>
      <c r="C48" s="14"/>
      <c r="D48" s="14"/>
      <c r="E48" s="25"/>
      <c r="F48" s="7"/>
      <c r="G48" s="1"/>
      <c r="H48" s="1"/>
      <c r="I48" s="1"/>
      <c r="J48" s="1"/>
      <c r="K48" s="1"/>
    </row>
    <row r="49" spans="1:7" ht="15">
      <c r="A49" s="17" t="s">
        <v>52</v>
      </c>
      <c r="B49" s="1"/>
      <c r="C49" s="1"/>
      <c r="D49" s="1"/>
      <c r="E49" s="1"/>
      <c r="F49" s="1"/>
      <c r="G49" s="1"/>
    </row>
    <row r="51" spans="1:7" ht="15">
      <c r="A51" s="17" t="s">
        <v>53</v>
      </c>
      <c r="B51" s="1"/>
      <c r="C51" s="1"/>
      <c r="D51" s="1"/>
      <c r="E51" s="1"/>
      <c r="F51" s="1"/>
      <c r="G51" s="9"/>
    </row>
    <row r="52" spans="1:7" ht="15">
      <c r="A52" s="17"/>
      <c r="B52" s="1"/>
      <c r="C52" s="1"/>
      <c r="D52" s="1"/>
      <c r="E52" s="1"/>
      <c r="F52" s="1"/>
      <c r="G52" s="1"/>
    </row>
    <row r="53" spans="1:7" ht="15">
      <c r="A53" s="17"/>
      <c r="B53" s="1"/>
      <c r="C53" s="1"/>
      <c r="D53" s="1"/>
      <c r="E53" s="1"/>
      <c r="F53" s="1"/>
      <c r="G53" s="9"/>
    </row>
    <row r="54" spans="1:7" ht="15">
      <c r="A54" s="17"/>
      <c r="B54" s="1"/>
      <c r="C54" s="1"/>
      <c r="D54" s="1"/>
      <c r="E54" s="1"/>
      <c r="F54" s="1"/>
      <c r="G54" s="1"/>
    </row>
    <row r="55" spans="1:7" ht="15">
      <c r="A55" s="17"/>
      <c r="B55" s="1"/>
      <c r="C55" s="1"/>
      <c r="D55" s="1"/>
      <c r="E55" s="1"/>
      <c r="F55" s="1"/>
      <c r="G55" s="1"/>
    </row>
    <row r="56" spans="1:7" ht="15">
      <c r="A56" s="17"/>
      <c r="B56" s="1"/>
      <c r="C56" s="1"/>
      <c r="D56" s="1"/>
      <c r="E56" s="1"/>
      <c r="F56" s="1"/>
      <c r="G56" s="1"/>
    </row>
    <row r="57" spans="1:7" ht="15">
      <c r="A57" s="17"/>
      <c r="B57" s="1"/>
      <c r="C57" s="1"/>
      <c r="D57" s="1"/>
      <c r="E57" s="1"/>
      <c r="F57" s="1"/>
      <c r="G57" s="1"/>
    </row>
    <row r="58" spans="1:7" ht="15">
      <c r="A58" s="17"/>
      <c r="B58" s="1"/>
      <c r="C58" s="1"/>
      <c r="D58" s="1"/>
      <c r="E58" s="1"/>
      <c r="F58" s="1"/>
      <c r="G58" s="1"/>
    </row>
    <row r="59" spans="1:7" ht="15">
      <c r="A59" s="17"/>
      <c r="B59" s="1"/>
      <c r="C59" s="1"/>
      <c r="D59" s="1"/>
      <c r="E59" s="1"/>
      <c r="F59" s="1"/>
      <c r="G59" s="1"/>
    </row>
    <row r="60" spans="1:7" ht="15">
      <c r="A60" s="17"/>
      <c r="B60" s="1"/>
      <c r="C60" s="1"/>
      <c r="D60" s="1"/>
      <c r="E60" s="1"/>
      <c r="F60" s="1"/>
      <c r="G60" s="1"/>
    </row>
    <row r="61" spans="1:7" ht="15">
      <c r="A61" s="17"/>
      <c r="B61" s="1"/>
      <c r="C61" s="1"/>
      <c r="D61" s="1"/>
      <c r="E61" s="1"/>
      <c r="F61" s="1"/>
      <c r="G61" s="1"/>
    </row>
    <row r="62" spans="1:7" ht="15">
      <c r="A62" s="17"/>
      <c r="B62" s="1"/>
      <c r="C62" s="1"/>
      <c r="D62" s="1"/>
      <c r="E62" s="1"/>
      <c r="F62" s="1"/>
      <c r="G62" s="1"/>
    </row>
    <row r="63" spans="1:7" ht="15">
      <c r="A63" s="17"/>
      <c r="B63" s="1"/>
      <c r="C63" s="1"/>
      <c r="D63" s="1"/>
      <c r="E63" s="1"/>
      <c r="F63" s="1"/>
      <c r="G63" s="1"/>
    </row>
    <row r="64" spans="1:7" ht="15">
      <c r="A64" s="17"/>
      <c r="B64" s="1"/>
      <c r="C64" s="1"/>
      <c r="D64" s="1"/>
      <c r="E64" s="1"/>
      <c r="F64" s="1"/>
      <c r="G64" s="1"/>
    </row>
    <row r="65" ht="15">
      <c r="A65" s="17"/>
    </row>
    <row r="66" ht="15">
      <c r="A66" s="17"/>
    </row>
    <row r="67" ht="15">
      <c r="A67" s="17"/>
    </row>
    <row r="68" ht="15">
      <c r="A68" s="17"/>
    </row>
    <row r="69" ht="15">
      <c r="A69" s="17"/>
    </row>
    <row r="70" ht="15">
      <c r="A70" s="17"/>
    </row>
    <row r="71" ht="15">
      <c r="A71" s="17"/>
    </row>
    <row r="72" ht="15">
      <c r="A72" s="17"/>
    </row>
    <row r="73" ht="15">
      <c r="A73" s="17"/>
    </row>
    <row r="91" ht="15">
      <c r="C91" s="18">
        <v>0</v>
      </c>
    </row>
    <row r="92" ht="15">
      <c r="C92" s="18">
        <v>0</v>
      </c>
    </row>
    <row r="93" ht="15">
      <c r="C93" s="18">
        <v>0</v>
      </c>
    </row>
  </sheetData>
  <sheetProtection/>
  <mergeCells count="1">
    <mergeCell ref="A3:E3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0.125" style="0" bestFit="1" customWidth="1"/>
    <col min="2" max="2" width="59.50390625" style="0" bestFit="1" customWidth="1"/>
    <col min="3" max="3" width="12.75390625" style="0" bestFit="1" customWidth="1"/>
    <col min="4" max="4" width="18.875" style="0" bestFit="1" customWidth="1"/>
    <col min="5" max="5" width="12.75390625" style="0" bestFit="1" customWidth="1"/>
    <col min="6" max="6" width="16.375" style="0" bestFit="1" customWidth="1"/>
  </cols>
  <sheetData>
    <row r="1" spans="1:16" ht="15">
      <c r="A1" s="265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78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8">
      <c r="A3" s="270" t="s">
        <v>57</v>
      </c>
      <c r="B3" s="270"/>
      <c r="C3" s="270"/>
      <c r="D3" s="270"/>
      <c r="E3" s="270"/>
      <c r="F3" s="270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.75">
      <c r="A4" s="112"/>
      <c r="B4" s="112"/>
      <c r="C4" s="113">
        <v>2008</v>
      </c>
      <c r="D4" s="113">
        <v>2008</v>
      </c>
      <c r="E4" s="113">
        <v>2009</v>
      </c>
      <c r="F4" s="113">
        <v>2009</v>
      </c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5.75">
      <c r="A5" s="112" t="s">
        <v>58</v>
      </c>
      <c r="B5" s="112" t="s">
        <v>59</v>
      </c>
      <c r="C5" s="113" t="s">
        <v>15</v>
      </c>
      <c r="D5" s="113" t="s">
        <v>16</v>
      </c>
      <c r="E5" s="113" t="s">
        <v>15</v>
      </c>
      <c r="F5" s="113" t="s">
        <v>16</v>
      </c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5.75">
      <c r="A6" s="114" t="s">
        <v>60</v>
      </c>
      <c r="B6" s="112"/>
      <c r="C6" s="113"/>
      <c r="D6" s="113" t="s">
        <v>61</v>
      </c>
      <c r="E6" s="113"/>
      <c r="F6" s="113" t="s">
        <v>61</v>
      </c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.75">
      <c r="A7" s="77"/>
      <c r="B7" s="76"/>
      <c r="C7" s="75"/>
      <c r="D7" s="75"/>
      <c r="E7" s="75"/>
      <c r="F7" s="7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5.75">
      <c r="A8" s="112" t="s">
        <v>20</v>
      </c>
      <c r="B8" s="112" t="s">
        <v>83</v>
      </c>
      <c r="C8" s="56"/>
      <c r="D8" s="56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5">
      <c r="A9" s="55"/>
      <c r="B9" s="55" t="s">
        <v>62</v>
      </c>
      <c r="C9" s="80">
        <v>4555.104</v>
      </c>
      <c r="D9" s="87">
        <v>176280548.1</v>
      </c>
      <c r="E9" s="80">
        <v>3412.394</v>
      </c>
      <c r="F9" s="81">
        <v>168181231.56</v>
      </c>
      <c r="G9" s="54"/>
      <c r="H9" s="57"/>
      <c r="I9" s="54"/>
      <c r="J9" s="54"/>
      <c r="K9" s="54"/>
      <c r="L9" s="54"/>
      <c r="M9" s="54"/>
      <c r="N9" s="54"/>
      <c r="O9" s="54"/>
      <c r="P9" s="54"/>
    </row>
    <row r="10" spans="1:16" ht="15">
      <c r="A10" s="55"/>
      <c r="B10" s="55" t="s">
        <v>63</v>
      </c>
      <c r="C10" s="80">
        <v>5995.24</v>
      </c>
      <c r="D10" s="87">
        <v>234718900.7</v>
      </c>
      <c r="E10" s="80">
        <v>6837.92</v>
      </c>
      <c r="F10" s="81">
        <v>337009589.46</v>
      </c>
      <c r="G10" s="54"/>
      <c r="H10" s="57"/>
      <c r="I10" s="54"/>
      <c r="J10" s="54"/>
      <c r="K10" s="54"/>
      <c r="L10" s="54"/>
      <c r="M10" s="54"/>
      <c r="N10" s="54"/>
      <c r="O10" s="54"/>
      <c r="P10" s="54"/>
    </row>
    <row r="11" spans="1:16" ht="15">
      <c r="A11" s="55"/>
      <c r="B11" s="55" t="s">
        <v>64</v>
      </c>
      <c r="C11" s="80">
        <v>2524.255</v>
      </c>
      <c r="D11" s="87">
        <v>96180903</v>
      </c>
      <c r="E11" s="80">
        <v>2823.12</v>
      </c>
      <c r="F11" s="81">
        <v>139138696.33</v>
      </c>
      <c r="G11" s="54"/>
      <c r="H11" s="57"/>
      <c r="I11" s="54"/>
      <c r="J11" s="54"/>
      <c r="K11" s="54"/>
      <c r="L11" s="54"/>
      <c r="M11" s="54"/>
      <c r="N11" s="54"/>
      <c r="O11" s="54"/>
      <c r="P11" s="54"/>
    </row>
    <row r="12" spans="1:16" ht="15">
      <c r="A12" s="55"/>
      <c r="B12" s="55" t="s">
        <v>65</v>
      </c>
      <c r="C12" s="80">
        <v>284.273</v>
      </c>
      <c r="D12" s="87">
        <v>9857057.44</v>
      </c>
      <c r="E12" s="80">
        <v>326.682</v>
      </c>
      <c r="F12" s="81">
        <v>16100664.37</v>
      </c>
      <c r="G12" s="54"/>
      <c r="H12" s="57"/>
      <c r="I12" s="54"/>
      <c r="J12" s="54"/>
      <c r="K12" s="54"/>
      <c r="L12" s="54"/>
      <c r="M12" s="54"/>
      <c r="N12" s="54"/>
      <c r="O12" s="54"/>
      <c r="P12" s="54"/>
    </row>
    <row r="13" spans="1:16" ht="15">
      <c r="A13" s="55"/>
      <c r="B13" s="55" t="s">
        <v>66</v>
      </c>
      <c r="C13" s="80">
        <v>2.47</v>
      </c>
      <c r="D13" s="87">
        <v>97491</v>
      </c>
      <c r="E13" s="80">
        <v>3.99</v>
      </c>
      <c r="F13" s="81">
        <v>196648.88</v>
      </c>
      <c r="G13" s="54"/>
      <c r="H13" s="57"/>
      <c r="I13" s="54"/>
      <c r="J13" s="54"/>
      <c r="K13" s="54"/>
      <c r="L13" s="54"/>
      <c r="M13" s="54"/>
      <c r="N13" s="54"/>
      <c r="O13" s="54"/>
      <c r="P13" s="54"/>
    </row>
    <row r="14" spans="1:16" ht="15">
      <c r="A14" s="55"/>
      <c r="B14" s="55" t="s">
        <v>67</v>
      </c>
      <c r="C14" s="80">
        <v>0.149</v>
      </c>
      <c r="D14" s="88" t="s">
        <v>55</v>
      </c>
      <c r="E14" s="80">
        <v>0.38</v>
      </c>
      <c r="F14" s="82">
        <v>18728.47</v>
      </c>
      <c r="G14" s="54"/>
      <c r="H14" s="57"/>
      <c r="I14" s="54"/>
      <c r="J14" s="54"/>
      <c r="K14" s="54"/>
      <c r="L14" s="54"/>
      <c r="M14" s="54"/>
      <c r="N14" s="54"/>
      <c r="O14" s="54"/>
      <c r="P14" s="54"/>
    </row>
    <row r="15" spans="1:16" ht="15">
      <c r="A15" s="55"/>
      <c r="B15" s="55" t="s">
        <v>68</v>
      </c>
      <c r="C15" s="80">
        <v>41.656</v>
      </c>
      <c r="D15" s="87">
        <v>1547214</v>
      </c>
      <c r="E15" s="80">
        <v>37.56</v>
      </c>
      <c r="F15" s="81">
        <v>1851160.93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15.75">
      <c r="A16" s="55"/>
      <c r="B16" s="55"/>
      <c r="C16" s="79"/>
      <c r="D16" s="79"/>
      <c r="E16" s="79"/>
      <c r="F16" s="79"/>
      <c r="G16" s="54"/>
      <c r="H16" s="57"/>
      <c r="I16" s="54"/>
      <c r="J16" s="54"/>
      <c r="K16" s="54"/>
      <c r="L16" s="54"/>
      <c r="M16" s="54"/>
      <c r="N16" s="54"/>
      <c r="O16" s="54"/>
      <c r="P16" s="54"/>
    </row>
    <row r="17" spans="1:8" ht="15.75">
      <c r="A17" s="55"/>
      <c r="B17" s="125" t="s">
        <v>69</v>
      </c>
      <c r="C17" s="126">
        <f>SUM(C9:C15)</f>
        <v>13403.147</v>
      </c>
      <c r="D17" s="127">
        <f>SUM(D9:D15)</f>
        <v>518682114.23999995</v>
      </c>
      <c r="E17" s="126">
        <f>SUM(E9:E15)</f>
        <v>13442.046</v>
      </c>
      <c r="F17" s="128">
        <f>SUM(F9:F15)</f>
        <v>662496720</v>
      </c>
      <c r="G17" s="54"/>
      <c r="H17" s="58"/>
    </row>
    <row r="18" spans="1:8" ht="15.75">
      <c r="A18" s="112" t="s">
        <v>21</v>
      </c>
      <c r="B18" s="112" t="s">
        <v>83</v>
      </c>
      <c r="C18" s="59"/>
      <c r="D18" s="59"/>
      <c r="E18" s="59"/>
      <c r="F18" s="59"/>
      <c r="G18" s="58"/>
      <c r="H18" s="54"/>
    </row>
    <row r="19" spans="1:8" ht="15">
      <c r="A19" s="55"/>
      <c r="B19" s="55" t="s">
        <v>70</v>
      </c>
      <c r="C19" s="80">
        <v>17892.803</v>
      </c>
      <c r="D19" s="91">
        <v>10589641.48</v>
      </c>
      <c r="E19" s="80">
        <v>13775.699</v>
      </c>
      <c r="F19" s="86">
        <v>10243335.24</v>
      </c>
      <c r="G19" s="58"/>
      <c r="H19" s="54"/>
    </row>
    <row r="20" spans="1:8" ht="15">
      <c r="A20" s="55"/>
      <c r="B20" s="55" t="s">
        <v>71</v>
      </c>
      <c r="C20" s="80">
        <v>229.79</v>
      </c>
      <c r="D20" s="91">
        <v>148121.11</v>
      </c>
      <c r="E20" s="80">
        <v>317.1</v>
      </c>
      <c r="F20" s="86">
        <v>235789.24</v>
      </c>
      <c r="G20" s="58"/>
      <c r="H20" s="54"/>
    </row>
    <row r="21" spans="1:8" ht="15">
      <c r="A21" s="55"/>
      <c r="B21" s="55" t="s">
        <v>72</v>
      </c>
      <c r="C21" s="80">
        <v>146.762</v>
      </c>
      <c r="D21" s="91">
        <v>92970</v>
      </c>
      <c r="E21" s="80">
        <v>171.26</v>
      </c>
      <c r="F21" s="86">
        <v>127345.52</v>
      </c>
      <c r="G21" s="58"/>
      <c r="H21" s="54"/>
    </row>
    <row r="22" spans="1:8" ht="15.75">
      <c r="A22" s="55"/>
      <c r="B22" s="55"/>
      <c r="C22" s="83"/>
      <c r="D22" s="83"/>
      <c r="E22" s="83"/>
      <c r="F22" s="83"/>
      <c r="G22" s="58"/>
      <c r="H22" s="54"/>
    </row>
    <row r="23" spans="1:8" ht="15.75">
      <c r="A23" s="55"/>
      <c r="B23" s="125" t="s">
        <v>73</v>
      </c>
      <c r="C23" s="129">
        <f>SUM(C19:C21)</f>
        <v>18269.355</v>
      </c>
      <c r="D23" s="128">
        <f>SUM(D19:D21)</f>
        <v>10830732.59</v>
      </c>
      <c r="E23" s="130">
        <f>SUM(E19:E21)</f>
        <v>14264.059000000001</v>
      </c>
      <c r="F23" s="128">
        <f>SUM(F19:F21)</f>
        <v>10606470</v>
      </c>
      <c r="G23" s="61"/>
      <c r="H23" s="54"/>
    </row>
    <row r="24" spans="1:8" ht="15.75">
      <c r="A24" s="112" t="s">
        <v>74</v>
      </c>
      <c r="B24" s="112" t="s">
        <v>75</v>
      </c>
      <c r="C24" s="55"/>
      <c r="D24" s="55"/>
      <c r="E24" s="55"/>
      <c r="F24" s="55"/>
      <c r="G24" s="62"/>
      <c r="H24" s="54"/>
    </row>
    <row r="25" spans="1:8" ht="15">
      <c r="A25" s="55"/>
      <c r="B25" s="55" t="s">
        <v>76</v>
      </c>
      <c r="C25" s="90">
        <v>1347495</v>
      </c>
      <c r="D25" s="89" t="s">
        <v>77</v>
      </c>
      <c r="E25" s="84"/>
      <c r="F25" s="85" t="s">
        <v>77</v>
      </c>
      <c r="G25" s="63"/>
      <c r="H25" s="54"/>
    </row>
    <row r="26" spans="1:8" ht="15">
      <c r="A26" s="55"/>
      <c r="B26" s="55" t="s">
        <v>78</v>
      </c>
      <c r="C26" s="90">
        <v>672732</v>
      </c>
      <c r="D26" s="89" t="s">
        <v>77</v>
      </c>
      <c r="E26" s="84"/>
      <c r="F26" s="85" t="s">
        <v>77</v>
      </c>
      <c r="G26" s="64"/>
      <c r="H26" s="54"/>
    </row>
    <row r="27" spans="1:8" ht="15.75">
      <c r="A27" s="55"/>
      <c r="B27" s="55"/>
      <c r="C27" s="83"/>
      <c r="D27" s="83"/>
      <c r="E27" s="83"/>
      <c r="F27" s="83"/>
      <c r="G27" s="54"/>
      <c r="H27" s="54"/>
    </row>
    <row r="28" spans="1:8" ht="15.75">
      <c r="A28" s="55"/>
      <c r="B28" s="125" t="s">
        <v>79</v>
      </c>
      <c r="C28" s="131">
        <f>SUM(C25:C26)</f>
        <v>2020227</v>
      </c>
      <c r="D28" s="132" t="s">
        <v>84</v>
      </c>
      <c r="E28" s="131">
        <v>2092640</v>
      </c>
      <c r="F28" s="132"/>
      <c r="G28" s="54"/>
      <c r="H28" s="54"/>
    </row>
    <row r="29" spans="1:8" ht="15.75">
      <c r="A29" s="65"/>
      <c r="B29" s="65"/>
      <c r="C29" s="83"/>
      <c r="D29" s="83"/>
      <c r="E29" s="83"/>
      <c r="F29" s="83"/>
      <c r="G29" s="66"/>
      <c r="H29" s="66"/>
    </row>
    <row r="30" spans="1:8" ht="15.75">
      <c r="A30" s="55"/>
      <c r="B30" s="125" t="s">
        <v>80</v>
      </c>
      <c r="C30" s="115">
        <f>SUM(C17/1000,C23/1000,C28)</f>
        <v>2020258.672502</v>
      </c>
      <c r="D30" s="116"/>
      <c r="E30" s="115">
        <f>SUM(E17/1000,E23/1000,E28)</f>
        <v>2092667.706105</v>
      </c>
      <c r="F30" s="116"/>
      <c r="G30" s="54"/>
      <c r="H30" s="54"/>
    </row>
    <row r="31" spans="1:8" ht="15.75">
      <c r="A31" s="55"/>
      <c r="B31" s="125" t="s">
        <v>81</v>
      </c>
      <c r="C31" s="116"/>
      <c r="D31" s="117">
        <f>SUM(D17,D23)</f>
        <v>529512846.8299999</v>
      </c>
      <c r="E31" s="116"/>
      <c r="F31" s="118">
        <f>SUM(F17,F23,F28)</f>
        <v>673103190</v>
      </c>
      <c r="G31" s="54"/>
      <c r="H31" s="54"/>
    </row>
    <row r="32" spans="1:8" ht="15">
      <c r="A32" s="55"/>
      <c r="B32" s="55"/>
      <c r="C32" s="56"/>
      <c r="D32" s="56"/>
      <c r="E32" s="56"/>
      <c r="F32" s="56"/>
      <c r="G32" s="54"/>
      <c r="H32" s="54"/>
    </row>
    <row r="33" spans="1:9" ht="15.75">
      <c r="A33" s="67"/>
      <c r="B33" s="65" t="s">
        <v>82</v>
      </c>
      <c r="C33" s="68"/>
      <c r="D33" s="69"/>
      <c r="E33" s="56"/>
      <c r="F33" s="54"/>
      <c r="G33" s="54"/>
      <c r="H33" s="54"/>
      <c r="I33" s="54"/>
    </row>
    <row r="35" spans="1:9" ht="15">
      <c r="A35" s="54"/>
      <c r="B35" s="54"/>
      <c r="C35" s="54"/>
      <c r="D35" s="71"/>
      <c r="E35" s="54"/>
      <c r="F35" s="54"/>
      <c r="G35" s="54"/>
      <c r="H35" s="54"/>
      <c r="I35" s="54"/>
    </row>
    <row r="37" spans="1:9" ht="15.75">
      <c r="A37" s="54"/>
      <c r="B37" s="54"/>
      <c r="C37" s="60"/>
      <c r="D37" s="71"/>
      <c r="E37" s="72"/>
      <c r="F37" s="54"/>
      <c r="G37" s="54"/>
      <c r="H37" s="54"/>
      <c r="I37" s="54"/>
    </row>
    <row r="38" spans="1:9" ht="15.75">
      <c r="A38" s="54"/>
      <c r="B38" s="54"/>
      <c r="C38" s="56"/>
      <c r="D38" s="71"/>
      <c r="E38" s="72"/>
      <c r="F38" s="73"/>
      <c r="G38" s="54"/>
      <c r="H38" s="54"/>
      <c r="I38" s="54"/>
    </row>
    <row r="39" spans="1:9" ht="15.75">
      <c r="A39" s="54"/>
      <c r="B39" s="54"/>
      <c r="C39" s="60"/>
      <c r="D39" s="71"/>
      <c r="E39" s="72"/>
      <c r="F39" s="73"/>
      <c r="G39" s="54"/>
      <c r="H39" s="54"/>
      <c r="I39" s="54"/>
    </row>
    <row r="40" spans="1:9" ht="15.75">
      <c r="A40" s="54"/>
      <c r="B40" s="54"/>
      <c r="C40" s="60"/>
      <c r="D40" s="71"/>
      <c r="E40" s="72"/>
      <c r="F40" s="73"/>
      <c r="G40" s="54"/>
      <c r="H40" s="54"/>
      <c r="I40" s="54"/>
    </row>
    <row r="41" spans="1:9" ht="15">
      <c r="A41" s="54"/>
      <c r="B41" s="54"/>
      <c r="C41" s="56"/>
      <c r="D41" s="71"/>
      <c r="E41" s="71"/>
      <c r="F41" s="73"/>
      <c r="G41" s="54"/>
      <c r="H41" s="54"/>
      <c r="I41" s="54"/>
    </row>
    <row r="42" spans="1:9" ht="15">
      <c r="A42" s="54"/>
      <c r="B42" s="54"/>
      <c r="C42" s="60"/>
      <c r="D42" s="71"/>
      <c r="E42" s="54"/>
      <c r="F42" s="54"/>
      <c r="G42" s="54"/>
      <c r="H42" s="54"/>
      <c r="I42" s="54"/>
    </row>
    <row r="43" spans="1:9" ht="15">
      <c r="A43" s="54"/>
      <c r="B43" s="54"/>
      <c r="C43" s="56"/>
      <c r="D43" s="71"/>
      <c r="E43" s="54"/>
      <c r="F43" s="54"/>
      <c r="G43" s="54"/>
      <c r="H43" s="54"/>
      <c r="I43" s="54"/>
    </row>
    <row r="44" spans="1:9" ht="15">
      <c r="A44" s="54"/>
      <c r="B44" s="54"/>
      <c r="C44" s="54"/>
      <c r="D44" s="71"/>
      <c r="E44" s="54"/>
      <c r="F44" s="54"/>
      <c r="G44" s="54"/>
      <c r="H44" s="54"/>
      <c r="I44" s="74"/>
    </row>
    <row r="45" spans="1:9" ht="15">
      <c r="A45" s="54"/>
      <c r="B45" s="54"/>
      <c r="C45" s="54"/>
      <c r="D45" s="71"/>
      <c r="E45" s="54"/>
      <c r="F45" s="54"/>
      <c r="G45" s="70"/>
      <c r="H45" s="54"/>
      <c r="I45" s="54"/>
    </row>
    <row r="46" spans="1:9" ht="15">
      <c r="A46" s="54"/>
      <c r="B46" s="54"/>
      <c r="C46" s="54"/>
      <c r="D46" s="71"/>
      <c r="E46" s="54"/>
      <c r="F46" s="54"/>
      <c r="G46" s="70"/>
      <c r="H46" s="54"/>
      <c r="I46" s="54"/>
    </row>
    <row r="47" spans="1:9" ht="15">
      <c r="A47" s="54"/>
      <c r="B47" s="54"/>
      <c r="C47" s="71"/>
      <c r="D47" s="54"/>
      <c r="E47" s="54"/>
      <c r="F47" s="54"/>
      <c r="G47" s="54"/>
      <c r="H47" s="54"/>
      <c r="I47" s="54"/>
    </row>
    <row r="48" spans="1:9" ht="15">
      <c r="A48" s="54"/>
      <c r="B48" s="54"/>
      <c r="C48" s="71"/>
      <c r="D48" s="54"/>
      <c r="E48" s="54"/>
      <c r="F48" s="54"/>
      <c r="G48" s="54"/>
      <c r="H48" s="64"/>
      <c r="I48" s="54"/>
    </row>
    <row r="49" spans="3:7" ht="15">
      <c r="C49" s="54"/>
      <c r="D49" s="71"/>
      <c r="E49" s="54"/>
      <c r="F49" s="54"/>
      <c r="G49" s="64"/>
    </row>
    <row r="51" spans="3:7" ht="15.75">
      <c r="C51" s="54"/>
      <c r="D51" s="54"/>
      <c r="E51" s="54"/>
      <c r="F51" s="72"/>
      <c r="G51" s="54"/>
    </row>
    <row r="52" spans="3:7" ht="15">
      <c r="C52" s="54"/>
      <c r="D52" s="71"/>
      <c r="E52" s="54"/>
      <c r="F52" s="54"/>
      <c r="G52" s="54"/>
    </row>
    <row r="53" spans="3:7" ht="15">
      <c r="C53" s="54"/>
      <c r="D53" s="71"/>
      <c r="E53" s="54"/>
      <c r="F53" s="54"/>
      <c r="G53" s="54"/>
    </row>
    <row r="56" spans="3:7" ht="15">
      <c r="C56" s="54"/>
      <c r="D56" s="71"/>
      <c r="E56" s="54"/>
      <c r="F56" s="71"/>
      <c r="G56" s="54"/>
    </row>
    <row r="58" spans="3:7" ht="15">
      <c r="C58" s="64"/>
      <c r="D58" s="54"/>
      <c r="E58" s="54"/>
      <c r="F58" s="54"/>
      <c r="G58" s="54"/>
    </row>
  </sheetData>
  <sheetProtection/>
  <mergeCells count="1">
    <mergeCell ref="A3:F3"/>
  </mergeCells>
  <hyperlinks>
    <hyperlink ref="A1" location="INDEX!A1" display="Inde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0.75390625" style="0" customWidth="1"/>
    <col min="2" max="2" width="12.25390625" style="0" bestFit="1" customWidth="1"/>
    <col min="3" max="3" width="16.75390625" style="0" bestFit="1" customWidth="1"/>
    <col min="4" max="4" width="8.375" style="0" bestFit="1" customWidth="1"/>
    <col min="5" max="5" width="10.00390625" style="0" bestFit="1" customWidth="1"/>
    <col min="6" max="6" width="10.375" style="0" bestFit="1" customWidth="1"/>
    <col min="7" max="7" width="13.50390625" style="0" bestFit="1" customWidth="1"/>
    <col min="8" max="8" width="10.00390625" style="0" bestFit="1" customWidth="1"/>
  </cols>
  <sheetData>
    <row r="1" spans="1:9" ht="15">
      <c r="A1" s="266" t="s">
        <v>12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99"/>
      <c r="B2" s="54"/>
      <c r="C2" s="54"/>
      <c r="D2" s="54"/>
      <c r="E2" s="54"/>
      <c r="F2" s="54"/>
      <c r="G2" s="54"/>
      <c r="H2" s="54"/>
      <c r="I2" s="54"/>
    </row>
    <row r="3" spans="1:9" ht="18">
      <c r="A3" s="270" t="s">
        <v>85</v>
      </c>
      <c r="B3" s="270"/>
      <c r="C3" s="270"/>
      <c r="D3" s="270"/>
      <c r="E3" s="270"/>
      <c r="F3" s="270"/>
      <c r="G3" s="270"/>
      <c r="H3" s="270"/>
      <c r="I3" s="92"/>
    </row>
    <row r="4" spans="1:9" ht="15.75">
      <c r="A4" s="112" t="s">
        <v>86</v>
      </c>
      <c r="B4" s="113" t="s">
        <v>87</v>
      </c>
      <c r="C4" s="113" t="s">
        <v>88</v>
      </c>
      <c r="D4" s="119" t="s">
        <v>89</v>
      </c>
      <c r="E4" s="113" t="s">
        <v>90</v>
      </c>
      <c r="F4" s="120" t="s">
        <v>91</v>
      </c>
      <c r="G4" s="113" t="s">
        <v>92</v>
      </c>
      <c r="H4" s="119" t="s">
        <v>90</v>
      </c>
      <c r="I4" s="93"/>
    </row>
    <row r="5" spans="1:9" ht="15.75">
      <c r="A5" s="114"/>
      <c r="B5" s="121"/>
      <c r="C5" s="121"/>
      <c r="D5" s="122"/>
      <c r="E5" s="123" t="s">
        <v>17</v>
      </c>
      <c r="F5" s="124"/>
      <c r="G5" s="121"/>
      <c r="H5" s="119" t="s">
        <v>17</v>
      </c>
      <c r="I5" s="93"/>
    </row>
    <row r="6" spans="1:9" ht="15.75">
      <c r="A6" s="54"/>
      <c r="B6" s="90"/>
      <c r="C6" s="90"/>
      <c r="D6" s="90"/>
      <c r="E6" s="102"/>
      <c r="F6" s="100"/>
      <c r="G6" s="90"/>
      <c r="H6" s="94"/>
      <c r="I6" s="93"/>
    </row>
    <row r="7" spans="1:9" ht="15.75">
      <c r="A7" s="95" t="s">
        <v>93</v>
      </c>
      <c r="B7" s="259">
        <v>0</v>
      </c>
      <c r="C7" s="259">
        <v>1746572</v>
      </c>
      <c r="D7" s="259">
        <v>0</v>
      </c>
      <c r="E7" s="260">
        <f>SUM(B7:D7)</f>
        <v>1746572</v>
      </c>
      <c r="F7" s="261">
        <v>1380654</v>
      </c>
      <c r="G7" s="92">
        <v>365918</v>
      </c>
      <c r="H7" s="260">
        <f>SUM(F7:G7)</f>
        <v>1746572</v>
      </c>
      <c r="I7" s="92"/>
    </row>
    <row r="8" spans="1:9" ht="15.75">
      <c r="A8" s="133" t="s">
        <v>94</v>
      </c>
      <c r="B8" s="264">
        <f aca="true" t="shared" si="0" ref="B8:G8">SUM(B7)</f>
        <v>0</v>
      </c>
      <c r="C8" s="264">
        <f t="shared" si="0"/>
        <v>1746572</v>
      </c>
      <c r="D8" s="264">
        <f t="shared" si="0"/>
        <v>0</v>
      </c>
      <c r="E8" s="131">
        <f t="shared" si="0"/>
        <v>1746572</v>
      </c>
      <c r="F8" s="262">
        <f t="shared" si="0"/>
        <v>1380654</v>
      </c>
      <c r="G8" s="131">
        <f t="shared" si="0"/>
        <v>365918</v>
      </c>
      <c r="H8" s="131">
        <f>SUM(F8:G8)</f>
        <v>1746572</v>
      </c>
      <c r="I8" s="96"/>
    </row>
    <row r="9" spans="1:9" ht="15.75">
      <c r="A9" s="76"/>
      <c r="B9" s="260"/>
      <c r="C9" s="260"/>
      <c r="D9" s="260"/>
      <c r="E9" s="260"/>
      <c r="F9" s="263"/>
      <c r="G9" s="260"/>
      <c r="H9" s="260"/>
      <c r="I9" s="54"/>
    </row>
    <row r="10" spans="1:9" ht="15.75">
      <c r="A10" s="65" t="s">
        <v>95</v>
      </c>
      <c r="B10" s="259">
        <v>2085486</v>
      </c>
      <c r="C10" s="259">
        <v>151045</v>
      </c>
      <c r="D10" s="259">
        <v>0</v>
      </c>
      <c r="E10" s="260">
        <f>SUM(B10:D10)</f>
        <v>2236531</v>
      </c>
      <c r="F10" s="261">
        <v>1766407</v>
      </c>
      <c r="G10" s="92">
        <v>470124</v>
      </c>
      <c r="H10" s="260">
        <f>SUM(F10:G10)</f>
        <v>2236531</v>
      </c>
      <c r="I10" s="54"/>
    </row>
    <row r="11" spans="1:9" ht="15.75">
      <c r="A11" s="65" t="s">
        <v>96</v>
      </c>
      <c r="B11" s="259">
        <v>0</v>
      </c>
      <c r="C11" s="259">
        <v>28976</v>
      </c>
      <c r="D11" s="259">
        <v>0</v>
      </c>
      <c r="E11" s="260">
        <f>SUM(B11:D11)</f>
        <v>28976</v>
      </c>
      <c r="F11" s="261">
        <v>28976</v>
      </c>
      <c r="G11" s="92">
        <v>0</v>
      </c>
      <c r="H11" s="260">
        <f>SUM(F11:G11)</f>
        <v>28976</v>
      </c>
      <c r="I11" s="54"/>
    </row>
    <row r="12" spans="1:9" ht="15.75">
      <c r="A12" s="65" t="s">
        <v>97</v>
      </c>
      <c r="B12" s="259">
        <v>0</v>
      </c>
      <c r="C12" s="259">
        <v>68889</v>
      </c>
      <c r="D12" s="259">
        <v>2304</v>
      </c>
      <c r="E12" s="260">
        <f>SUM(B12:D12)</f>
        <v>71193</v>
      </c>
      <c r="F12" s="261">
        <v>71193</v>
      </c>
      <c r="G12" s="92">
        <v>0</v>
      </c>
      <c r="H12" s="260">
        <f>SUM(F12:G12)</f>
        <v>71193</v>
      </c>
      <c r="I12" s="54"/>
    </row>
    <row r="13" spans="1:9" ht="15.75">
      <c r="A13" s="65" t="s">
        <v>98</v>
      </c>
      <c r="B13" s="259">
        <v>0</v>
      </c>
      <c r="C13" s="259">
        <v>222661</v>
      </c>
      <c r="D13" s="259">
        <v>257400</v>
      </c>
      <c r="E13" s="260">
        <f>SUM(B13:D13)</f>
        <v>480061</v>
      </c>
      <c r="F13" s="261">
        <v>480061</v>
      </c>
      <c r="G13" s="92">
        <v>0</v>
      </c>
      <c r="H13" s="260">
        <f>SUM(F13:G13)</f>
        <v>480061</v>
      </c>
      <c r="I13" s="54"/>
    </row>
    <row r="14" spans="1:9" ht="15.75">
      <c r="A14" s="125" t="s">
        <v>99</v>
      </c>
      <c r="B14" s="131">
        <f>SUM(B10:B13)</f>
        <v>2085486</v>
      </c>
      <c r="C14" s="131">
        <f>SUM(C10:C13)</f>
        <v>471571</v>
      </c>
      <c r="D14" s="131">
        <f>SUM(D10:D13)</f>
        <v>259704</v>
      </c>
      <c r="E14" s="131">
        <f>SUM(B14:D14)</f>
        <v>2816761</v>
      </c>
      <c r="F14" s="262">
        <f>SUM(F10:F13)</f>
        <v>2346637</v>
      </c>
      <c r="G14" s="131">
        <f>SUM(G10:G13)</f>
        <v>470124</v>
      </c>
      <c r="H14" s="131">
        <f>SUM(H10:H13)</f>
        <v>2816761</v>
      </c>
      <c r="I14" s="54"/>
    </row>
    <row r="15" spans="1:9" ht="15.75">
      <c r="A15" s="76"/>
      <c r="B15" s="260"/>
      <c r="C15" s="260"/>
      <c r="D15" s="260"/>
      <c r="E15" s="260"/>
      <c r="F15" s="263"/>
      <c r="G15" s="260"/>
      <c r="H15" s="260"/>
      <c r="I15" s="54"/>
    </row>
    <row r="16" spans="1:9" ht="15.75">
      <c r="A16" s="125" t="s">
        <v>100</v>
      </c>
      <c r="B16" s="131">
        <f aca="true" t="shared" si="1" ref="B16:H16">SUM(B8,B14)</f>
        <v>2085486</v>
      </c>
      <c r="C16" s="131">
        <f t="shared" si="1"/>
        <v>2218143</v>
      </c>
      <c r="D16" s="131">
        <f t="shared" si="1"/>
        <v>259704</v>
      </c>
      <c r="E16" s="131">
        <f t="shared" si="1"/>
        <v>4563333</v>
      </c>
      <c r="F16" s="262">
        <f t="shared" si="1"/>
        <v>3727291</v>
      </c>
      <c r="G16" s="131">
        <f t="shared" si="1"/>
        <v>836042</v>
      </c>
      <c r="H16" s="131">
        <f t="shared" si="1"/>
        <v>4563333</v>
      </c>
      <c r="I16" s="54"/>
    </row>
    <row r="18" spans="1:6" ht="15">
      <c r="A18" s="101" t="s">
        <v>124</v>
      </c>
      <c r="B18" s="101"/>
      <c r="C18" s="101"/>
      <c r="D18" s="54"/>
      <c r="E18" s="54"/>
      <c r="F18" s="54"/>
    </row>
    <row r="21" spans="1:6" ht="15">
      <c r="A21" s="54"/>
      <c r="B21" s="54"/>
      <c r="C21" s="97"/>
      <c r="D21" s="54"/>
      <c r="E21" s="98"/>
      <c r="F21" s="92"/>
    </row>
    <row r="22" spans="1:6" ht="15">
      <c r="A22" s="54"/>
      <c r="B22" s="54"/>
      <c r="C22" s="97"/>
      <c r="D22" s="54"/>
      <c r="E22" s="98"/>
      <c r="F22" s="92"/>
    </row>
    <row r="41" spans="6:8" ht="15">
      <c r="F41" s="96"/>
      <c r="G41" s="96"/>
      <c r="H41" s="96"/>
    </row>
    <row r="42" spans="6:8" ht="15">
      <c r="F42" s="54"/>
      <c r="G42" s="96"/>
      <c r="H42" s="54"/>
    </row>
    <row r="44" spans="6:8" ht="15">
      <c r="F44" s="96"/>
      <c r="G44" s="54"/>
      <c r="H44" s="54"/>
    </row>
    <row r="46" spans="6:8" ht="15">
      <c r="F46" s="96"/>
      <c r="G46" s="54"/>
      <c r="H46" s="54"/>
    </row>
  </sheetData>
  <sheetProtection/>
  <mergeCells count="1">
    <mergeCell ref="A3:H3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2.625" style="0" bestFit="1" customWidth="1"/>
    <col min="2" max="2" width="32.75390625" style="0" bestFit="1" customWidth="1"/>
    <col min="3" max="3" width="11.125" style="0" bestFit="1" customWidth="1"/>
    <col min="4" max="4" width="16.25390625" style="0" bestFit="1" customWidth="1"/>
  </cols>
  <sheetData>
    <row r="1" spans="1:4" ht="15">
      <c r="A1" s="145" t="s">
        <v>12</v>
      </c>
      <c r="B1" s="134"/>
      <c r="C1" s="134"/>
      <c r="D1" s="134"/>
    </row>
    <row r="3" spans="1:4" ht="18">
      <c r="A3" s="271" t="s">
        <v>101</v>
      </c>
      <c r="B3" s="271"/>
      <c r="C3" s="271"/>
      <c r="D3" s="271"/>
    </row>
    <row r="4" spans="1:4" ht="15.75">
      <c r="A4" s="174"/>
      <c r="B4" s="173"/>
      <c r="C4" s="181">
        <v>2009</v>
      </c>
      <c r="D4" s="178" t="s">
        <v>54</v>
      </c>
    </row>
    <row r="5" spans="1:4" ht="15.75">
      <c r="A5" s="175" t="s">
        <v>102</v>
      </c>
      <c r="B5" s="182" t="s">
        <v>103</v>
      </c>
      <c r="C5" s="176" t="s">
        <v>15</v>
      </c>
      <c r="D5" s="183" t="s">
        <v>16</v>
      </c>
    </row>
    <row r="6" spans="1:4" ht="15.75">
      <c r="A6" s="175"/>
      <c r="B6" s="184"/>
      <c r="C6" s="177" t="s">
        <v>17</v>
      </c>
      <c r="D6" s="185" t="s">
        <v>18</v>
      </c>
    </row>
    <row r="7" spans="1:4" ht="15.75">
      <c r="A7" s="179" t="s">
        <v>104</v>
      </c>
      <c r="B7" s="155" t="s">
        <v>29</v>
      </c>
      <c r="C7" s="148">
        <v>7690</v>
      </c>
      <c r="D7" s="157"/>
    </row>
    <row r="8" spans="1:4" ht="15">
      <c r="A8" s="139"/>
      <c r="B8" s="155" t="s">
        <v>30</v>
      </c>
      <c r="C8" s="148">
        <v>96</v>
      </c>
      <c r="D8" s="157"/>
    </row>
    <row r="9" spans="1:4" ht="15">
      <c r="A9" s="158"/>
      <c r="B9" s="155" t="s">
        <v>36</v>
      </c>
      <c r="C9" s="148">
        <v>101948</v>
      </c>
      <c r="D9" s="157"/>
    </row>
    <row r="10" spans="1:4" ht="15">
      <c r="A10" s="139"/>
      <c r="B10" s="155" t="s">
        <v>37</v>
      </c>
      <c r="C10" s="148">
        <v>3200</v>
      </c>
      <c r="D10" s="157"/>
    </row>
    <row r="11" spans="1:4" ht="15">
      <c r="A11" s="139"/>
      <c r="B11" s="138" t="s">
        <v>38</v>
      </c>
      <c r="C11" s="148">
        <v>207333</v>
      </c>
      <c r="D11" s="157"/>
    </row>
    <row r="12" spans="1:4" ht="15">
      <c r="A12" s="139"/>
      <c r="B12" s="138" t="s">
        <v>42</v>
      </c>
      <c r="C12" s="148">
        <v>4250</v>
      </c>
      <c r="D12" s="157"/>
    </row>
    <row r="13" spans="1:4" ht="15">
      <c r="A13" s="158"/>
      <c r="B13" s="155" t="s">
        <v>43</v>
      </c>
      <c r="C13" s="148">
        <v>1527455</v>
      </c>
      <c r="D13" s="157"/>
    </row>
    <row r="14" spans="1:4" ht="15">
      <c r="A14" s="158"/>
      <c r="B14" s="155" t="s">
        <v>44</v>
      </c>
      <c r="C14" s="148">
        <v>2876198</v>
      </c>
      <c r="D14" s="157"/>
    </row>
    <row r="15" spans="1:4" ht="15">
      <c r="A15" s="158"/>
      <c r="B15" s="155" t="s">
        <v>45</v>
      </c>
      <c r="C15" s="148">
        <v>966445</v>
      </c>
      <c r="D15" s="157"/>
    </row>
    <row r="16" spans="1:4" ht="15">
      <c r="A16" s="158"/>
      <c r="B16" s="155" t="s">
        <v>46</v>
      </c>
      <c r="C16" s="148">
        <v>489888</v>
      </c>
      <c r="D16" s="157"/>
    </row>
    <row r="17" spans="1:4" ht="15">
      <c r="A17" s="158"/>
      <c r="B17" s="134"/>
      <c r="C17" s="191"/>
      <c r="D17" s="157"/>
    </row>
    <row r="18" spans="1:8" ht="15.75">
      <c r="A18" s="158"/>
      <c r="B18" s="147" t="s">
        <v>24</v>
      </c>
      <c r="C18" s="143">
        <f>SUM(C7:C16)</f>
        <v>6184503</v>
      </c>
      <c r="D18" s="150">
        <v>81615600.47</v>
      </c>
      <c r="E18" s="134"/>
      <c r="F18" s="149"/>
      <c r="G18" s="134"/>
      <c r="H18" s="134"/>
    </row>
    <row r="19" spans="1:8" ht="15">
      <c r="A19" s="158"/>
      <c r="B19" s="134"/>
      <c r="C19" s="191"/>
      <c r="D19" s="134"/>
      <c r="E19" s="134"/>
      <c r="F19" s="134"/>
      <c r="G19" s="134"/>
      <c r="H19" s="134"/>
    </row>
    <row r="20" spans="1:8" ht="15.75">
      <c r="A20" s="179" t="s">
        <v>105</v>
      </c>
      <c r="B20" s="55" t="s">
        <v>39</v>
      </c>
      <c r="C20" s="194">
        <v>8848</v>
      </c>
      <c r="D20" s="160"/>
      <c r="E20" s="152"/>
      <c r="F20" s="152"/>
      <c r="G20" s="152"/>
      <c r="H20" s="134"/>
    </row>
    <row r="21" spans="1:8" ht="15">
      <c r="A21" s="139"/>
      <c r="B21" s="55" t="s">
        <v>40</v>
      </c>
      <c r="C21" s="194">
        <v>150441</v>
      </c>
      <c r="D21" s="161"/>
      <c r="E21" s="152"/>
      <c r="F21" s="152"/>
      <c r="G21" s="152"/>
      <c r="H21" s="134"/>
    </row>
    <row r="22" spans="1:8" ht="15.75">
      <c r="A22" s="146"/>
      <c r="B22" s="55" t="s">
        <v>42</v>
      </c>
      <c r="C22" s="194">
        <v>1540</v>
      </c>
      <c r="D22" s="161"/>
      <c r="E22" s="152"/>
      <c r="F22" s="152"/>
      <c r="G22" s="152"/>
      <c r="H22" s="134"/>
    </row>
    <row r="23" spans="1:8" ht="15">
      <c r="A23" s="139"/>
      <c r="B23" s="55" t="s">
        <v>43</v>
      </c>
      <c r="C23" s="194">
        <v>821715</v>
      </c>
      <c r="D23" s="161"/>
      <c r="E23" s="152"/>
      <c r="F23" s="152"/>
      <c r="G23" s="152"/>
      <c r="H23" s="134"/>
    </row>
    <row r="24" spans="1:8" ht="15">
      <c r="A24" s="139"/>
      <c r="B24" s="55" t="s">
        <v>44</v>
      </c>
      <c r="C24" s="194">
        <v>1042724</v>
      </c>
      <c r="D24" s="161"/>
      <c r="E24" s="152"/>
      <c r="F24" s="152"/>
      <c r="G24" s="152"/>
      <c r="H24" s="134"/>
    </row>
    <row r="25" spans="1:8" ht="15">
      <c r="A25" s="139"/>
      <c r="B25" s="55" t="s">
        <v>45</v>
      </c>
      <c r="C25" s="194">
        <v>283367</v>
      </c>
      <c r="D25" s="161"/>
      <c r="E25" s="152"/>
      <c r="F25" s="152"/>
      <c r="G25" s="152"/>
      <c r="H25" s="134"/>
    </row>
    <row r="26" spans="1:8" ht="15">
      <c r="A26" s="139"/>
      <c r="B26" s="55" t="s">
        <v>46</v>
      </c>
      <c r="C26" s="194">
        <v>194448</v>
      </c>
      <c r="D26" s="161"/>
      <c r="E26" s="152"/>
      <c r="F26" s="152"/>
      <c r="G26" s="152"/>
      <c r="H26" s="134"/>
    </row>
    <row r="27" spans="1:8" ht="15">
      <c r="A27" s="139"/>
      <c r="B27" s="55" t="s">
        <v>48</v>
      </c>
      <c r="C27" s="194">
        <v>11724</v>
      </c>
      <c r="D27" s="161"/>
      <c r="E27" s="152"/>
      <c r="F27" s="152"/>
      <c r="G27" s="152"/>
      <c r="H27" s="134"/>
    </row>
    <row r="28" spans="1:8" ht="15">
      <c r="A28" s="139"/>
      <c r="B28" s="55" t="s">
        <v>49</v>
      </c>
      <c r="C28" s="194">
        <v>21750</v>
      </c>
      <c r="D28" s="161"/>
      <c r="E28" s="152"/>
      <c r="F28" s="152"/>
      <c r="G28" s="152"/>
      <c r="H28" s="134"/>
    </row>
    <row r="29" spans="1:8" ht="15">
      <c r="A29" s="139"/>
      <c r="B29" s="138"/>
      <c r="C29" s="148"/>
      <c r="D29" s="161"/>
      <c r="E29" s="152"/>
      <c r="F29" s="152"/>
      <c r="G29" s="152"/>
      <c r="H29" s="134"/>
    </row>
    <row r="30" spans="1:8" ht="15.75">
      <c r="A30" s="139"/>
      <c r="B30" s="147" t="s">
        <v>24</v>
      </c>
      <c r="C30" s="143">
        <f>SUM(C20:C28)</f>
        <v>2536557</v>
      </c>
      <c r="D30" s="188">
        <v>22172472.54</v>
      </c>
      <c r="E30" s="152"/>
      <c r="F30" s="187"/>
      <c r="G30" s="152"/>
      <c r="H30" s="156"/>
    </row>
    <row r="31" spans="1:8" ht="15.75">
      <c r="A31" s="162"/>
      <c r="B31" s="138"/>
      <c r="C31" s="143"/>
      <c r="D31" s="159"/>
      <c r="E31" s="134"/>
      <c r="F31" s="134"/>
      <c r="G31" s="149"/>
      <c r="H31" s="134"/>
    </row>
    <row r="32" spans="1:8" ht="15.75">
      <c r="A32" s="179" t="s">
        <v>96</v>
      </c>
      <c r="B32" s="155" t="s">
        <v>106</v>
      </c>
      <c r="C32" s="156">
        <v>5556</v>
      </c>
      <c r="D32" s="161"/>
      <c r="E32" s="134"/>
      <c r="F32" s="134"/>
      <c r="G32" s="134"/>
      <c r="H32" s="134"/>
    </row>
    <row r="33" spans="1:6" ht="15">
      <c r="A33" s="163"/>
      <c r="B33" s="155" t="s">
        <v>29</v>
      </c>
      <c r="C33" s="156">
        <v>2480</v>
      </c>
      <c r="D33" s="161"/>
      <c r="E33" s="134"/>
      <c r="F33" s="134"/>
    </row>
    <row r="34" spans="1:6" ht="15">
      <c r="A34" s="163"/>
      <c r="B34" s="155" t="s">
        <v>30</v>
      </c>
      <c r="C34" s="156">
        <v>119</v>
      </c>
      <c r="D34" s="161"/>
      <c r="E34" s="134"/>
      <c r="F34" s="134"/>
    </row>
    <row r="35" spans="1:6" ht="15">
      <c r="A35" s="163"/>
      <c r="B35" s="155" t="s">
        <v>36</v>
      </c>
      <c r="C35" s="156">
        <v>67576</v>
      </c>
      <c r="D35" s="161"/>
      <c r="E35" s="134"/>
      <c r="F35" s="134"/>
    </row>
    <row r="36" spans="1:6" ht="15">
      <c r="A36" s="163"/>
      <c r="B36" s="155" t="s">
        <v>37</v>
      </c>
      <c r="C36" s="156">
        <v>98287</v>
      </c>
      <c r="D36" s="161"/>
      <c r="E36" s="134"/>
      <c r="F36" s="134"/>
    </row>
    <row r="37" spans="1:6" ht="15.75">
      <c r="A37" s="163"/>
      <c r="B37" s="155" t="s">
        <v>38</v>
      </c>
      <c r="C37" s="156">
        <v>13034</v>
      </c>
      <c r="D37" s="161"/>
      <c r="E37" s="164"/>
      <c r="F37" s="164"/>
    </row>
    <row r="38" spans="1:6" ht="15">
      <c r="A38" s="163"/>
      <c r="B38" s="155" t="s">
        <v>42</v>
      </c>
      <c r="C38" s="156">
        <v>130174</v>
      </c>
      <c r="D38" s="161"/>
      <c r="E38" s="134"/>
      <c r="F38" s="134"/>
    </row>
    <row r="39" spans="1:6" ht="15">
      <c r="A39" s="163"/>
      <c r="B39" s="155" t="s">
        <v>43</v>
      </c>
      <c r="C39" s="156">
        <v>1033731</v>
      </c>
      <c r="D39" s="161"/>
      <c r="E39" s="134"/>
      <c r="F39" s="134"/>
    </row>
    <row r="40" spans="1:6" ht="15">
      <c r="A40" s="139"/>
      <c r="B40" s="155" t="s">
        <v>44</v>
      </c>
      <c r="C40" s="156">
        <v>2061120</v>
      </c>
      <c r="D40" s="161"/>
      <c r="E40" s="134"/>
      <c r="F40" s="134"/>
    </row>
    <row r="41" spans="1:6" ht="15.75">
      <c r="A41" s="139"/>
      <c r="B41" s="155" t="s">
        <v>45</v>
      </c>
      <c r="C41" s="156">
        <v>241994</v>
      </c>
      <c r="D41" s="159"/>
      <c r="E41" s="134"/>
      <c r="F41" s="134"/>
    </row>
    <row r="42" spans="1:6" ht="15.75">
      <c r="A42" s="139"/>
      <c r="B42" s="155" t="s">
        <v>46</v>
      </c>
      <c r="C42" s="156">
        <v>23129</v>
      </c>
      <c r="D42" s="159"/>
      <c r="E42" s="134"/>
      <c r="F42" s="134"/>
    </row>
    <row r="43" spans="1:6" ht="15.75">
      <c r="A43" s="139"/>
      <c r="B43" s="155" t="s">
        <v>48</v>
      </c>
      <c r="C43" s="156">
        <v>31490</v>
      </c>
      <c r="D43" s="159"/>
      <c r="E43" s="134"/>
      <c r="F43" s="134"/>
    </row>
    <row r="44" spans="1:6" ht="15.75">
      <c r="A44" s="139"/>
      <c r="B44" s="138"/>
      <c r="C44" s="148"/>
      <c r="D44" s="159"/>
      <c r="E44" s="134"/>
      <c r="F44" s="134"/>
    </row>
    <row r="45" spans="1:6" ht="15.75">
      <c r="A45" s="139"/>
      <c r="B45" s="147" t="s">
        <v>24</v>
      </c>
      <c r="C45" s="143">
        <f>SUM(C32:C43)</f>
        <v>3708690</v>
      </c>
      <c r="D45" s="159">
        <v>35368720.04</v>
      </c>
      <c r="E45" s="134"/>
      <c r="F45" s="149"/>
    </row>
    <row r="46" spans="1:6" ht="15">
      <c r="A46" s="165"/>
      <c r="B46" s="138"/>
      <c r="C46" s="148"/>
      <c r="D46" s="166"/>
      <c r="E46" s="134"/>
      <c r="F46" s="134"/>
    </row>
    <row r="47" spans="1:6" ht="15.75">
      <c r="A47" s="179" t="s">
        <v>107</v>
      </c>
      <c r="B47" s="155" t="s">
        <v>44</v>
      </c>
      <c r="C47" s="156">
        <v>25790</v>
      </c>
      <c r="D47" s="161"/>
      <c r="E47" s="134"/>
      <c r="F47" s="134"/>
    </row>
    <row r="48" spans="1:6" ht="15">
      <c r="A48" s="139"/>
      <c r="B48" s="138"/>
      <c r="C48" s="148"/>
      <c r="D48" s="161"/>
      <c r="E48" s="134"/>
      <c r="F48" s="134"/>
    </row>
    <row r="49" spans="1:6" ht="15.75">
      <c r="A49" s="139"/>
      <c r="B49" s="147" t="s">
        <v>24</v>
      </c>
      <c r="C49" s="143">
        <f>SUM(C47)</f>
        <v>25790</v>
      </c>
      <c r="D49" s="189" t="s">
        <v>84</v>
      </c>
      <c r="E49" s="134"/>
      <c r="F49" s="134"/>
    </row>
    <row r="50" spans="1:6" ht="15.75">
      <c r="A50" s="139"/>
      <c r="B50" s="138"/>
      <c r="C50" s="148"/>
      <c r="D50" s="160"/>
      <c r="E50" s="134"/>
      <c r="F50" s="134"/>
    </row>
    <row r="51" spans="1:6" ht="15.75">
      <c r="A51" s="179" t="s">
        <v>108</v>
      </c>
      <c r="B51" s="155" t="s">
        <v>36</v>
      </c>
      <c r="C51" s="156">
        <v>2038</v>
      </c>
      <c r="D51" s="166"/>
      <c r="E51" s="134"/>
      <c r="F51" s="134"/>
    </row>
    <row r="52" spans="1:6" ht="15.75">
      <c r="A52" s="146"/>
      <c r="B52" s="155" t="s">
        <v>42</v>
      </c>
      <c r="C52" s="156">
        <v>3798</v>
      </c>
      <c r="D52" s="166"/>
      <c r="E52" s="134"/>
      <c r="F52" s="134"/>
    </row>
    <row r="53" spans="1:6" ht="15">
      <c r="A53" s="139"/>
      <c r="B53" s="155" t="s">
        <v>43</v>
      </c>
      <c r="C53" s="156">
        <v>20837</v>
      </c>
      <c r="D53" s="166"/>
      <c r="E53" s="134"/>
      <c r="F53" s="134"/>
    </row>
    <row r="54" spans="1:6" ht="15">
      <c r="A54" s="139"/>
      <c r="B54" s="155" t="s">
        <v>44</v>
      </c>
      <c r="C54" s="156">
        <v>252654</v>
      </c>
      <c r="D54" s="166"/>
      <c r="E54" s="134"/>
      <c r="F54" s="134"/>
    </row>
    <row r="55" spans="1:6" ht="15.75">
      <c r="A55" s="139"/>
      <c r="B55" s="138"/>
      <c r="C55" s="148"/>
      <c r="D55" s="160"/>
      <c r="E55" s="134"/>
      <c r="F55" s="134"/>
    </row>
    <row r="56" spans="1:6" ht="15.75">
      <c r="A56" s="146"/>
      <c r="B56" s="147" t="s">
        <v>24</v>
      </c>
      <c r="C56" s="143">
        <f>SUM(C51:C54)</f>
        <v>279327</v>
      </c>
      <c r="D56" s="150">
        <v>4478030.1</v>
      </c>
      <c r="E56" s="134"/>
      <c r="F56" s="149"/>
    </row>
    <row r="57" spans="1:6" ht="15">
      <c r="A57" s="139"/>
      <c r="B57" s="138"/>
      <c r="C57" s="148"/>
      <c r="D57" s="166"/>
      <c r="E57" s="134"/>
      <c r="F57" s="134"/>
    </row>
    <row r="58" spans="1:6" ht="15.75">
      <c r="A58" s="179" t="s">
        <v>109</v>
      </c>
      <c r="B58" s="137" t="s">
        <v>27</v>
      </c>
      <c r="C58" s="149">
        <v>880</v>
      </c>
      <c r="D58" s="166"/>
      <c r="E58" s="134"/>
      <c r="F58" s="134"/>
    </row>
    <row r="59" spans="1:6" ht="15">
      <c r="A59" s="139"/>
      <c r="B59" s="155" t="s">
        <v>36</v>
      </c>
      <c r="C59" s="156">
        <v>97322</v>
      </c>
      <c r="D59" s="166"/>
      <c r="E59" s="134"/>
      <c r="F59" s="134"/>
    </row>
    <row r="60" spans="1:6" ht="15">
      <c r="A60" s="139"/>
      <c r="B60" s="155" t="s">
        <v>37</v>
      </c>
      <c r="C60" s="156">
        <v>21359</v>
      </c>
      <c r="D60" s="166"/>
      <c r="E60" s="134"/>
      <c r="F60" s="134"/>
    </row>
    <row r="61" spans="1:6" ht="15">
      <c r="A61" s="139"/>
      <c r="B61" s="155" t="s">
        <v>38</v>
      </c>
      <c r="C61" s="156">
        <v>401</v>
      </c>
      <c r="D61" s="166"/>
      <c r="E61" s="134"/>
      <c r="F61" s="134"/>
    </row>
    <row r="62" spans="1:6" ht="15">
      <c r="A62" s="139"/>
      <c r="B62" s="155" t="s">
        <v>43</v>
      </c>
      <c r="C62" s="156">
        <v>138157</v>
      </c>
      <c r="D62" s="166"/>
      <c r="E62" s="134"/>
      <c r="F62" s="134"/>
    </row>
    <row r="63" spans="1:6" ht="15.75">
      <c r="A63" s="139"/>
      <c r="B63" s="155" t="s">
        <v>44</v>
      </c>
      <c r="C63" s="156">
        <v>666590</v>
      </c>
      <c r="D63" s="161"/>
      <c r="E63" s="164"/>
      <c r="F63" s="164"/>
    </row>
    <row r="64" spans="1:4" ht="15.75">
      <c r="A64" s="139"/>
      <c r="B64" s="155" t="s">
        <v>45</v>
      </c>
      <c r="C64" s="156">
        <v>86249</v>
      </c>
      <c r="D64" s="159"/>
    </row>
    <row r="65" spans="1:4" ht="15.75">
      <c r="A65" s="139"/>
      <c r="B65" s="155" t="s">
        <v>46</v>
      </c>
      <c r="C65" s="156">
        <v>57428</v>
      </c>
      <c r="D65" s="160"/>
    </row>
    <row r="66" spans="1:4" ht="15">
      <c r="A66" s="134"/>
      <c r="B66" s="138"/>
      <c r="C66" s="167"/>
      <c r="D66" s="161"/>
    </row>
    <row r="67" spans="1:4" ht="15.75">
      <c r="A67" s="139"/>
      <c r="B67" s="147" t="s">
        <v>24</v>
      </c>
      <c r="C67" s="143">
        <f>SUM(C58:C65)</f>
        <v>1068386</v>
      </c>
      <c r="D67" s="150">
        <v>15994503.33</v>
      </c>
    </row>
    <row r="68" spans="1:4" ht="15">
      <c r="A68" s="139"/>
      <c r="B68" s="138"/>
      <c r="C68" s="148"/>
      <c r="D68" s="161"/>
    </row>
    <row r="69" spans="1:4" ht="15.75">
      <c r="A69" s="179" t="s">
        <v>110</v>
      </c>
      <c r="B69" s="55" t="s">
        <v>31</v>
      </c>
      <c r="C69" s="194">
        <v>3795</v>
      </c>
      <c r="D69" s="159"/>
    </row>
    <row r="70" spans="1:4" ht="15">
      <c r="A70" s="139"/>
      <c r="B70" s="55" t="s">
        <v>36</v>
      </c>
      <c r="C70" s="194">
        <v>8500</v>
      </c>
      <c r="D70" s="161"/>
    </row>
    <row r="71" spans="1:4" ht="15">
      <c r="A71" s="139"/>
      <c r="B71" s="55" t="s">
        <v>37</v>
      </c>
      <c r="C71" s="194">
        <v>2500</v>
      </c>
      <c r="D71" s="161"/>
    </row>
    <row r="72" spans="1:4" ht="15">
      <c r="A72" s="139"/>
      <c r="B72" s="55" t="s">
        <v>42</v>
      </c>
      <c r="C72" s="194">
        <v>43400</v>
      </c>
      <c r="D72" s="161"/>
    </row>
    <row r="73" spans="1:4" ht="15">
      <c r="A73" s="139"/>
      <c r="B73" s="55" t="s">
        <v>43</v>
      </c>
      <c r="C73" s="194">
        <v>557759</v>
      </c>
      <c r="D73" s="161"/>
    </row>
    <row r="74" spans="1:4" ht="15">
      <c r="A74" s="139"/>
      <c r="B74" s="55" t="s">
        <v>44</v>
      </c>
      <c r="C74" s="194">
        <v>945189</v>
      </c>
      <c r="D74" s="161"/>
    </row>
    <row r="75" spans="1:4" ht="15.75">
      <c r="A75" s="139"/>
      <c r="B75" s="55" t="s">
        <v>45</v>
      </c>
      <c r="C75" s="194">
        <v>173708</v>
      </c>
      <c r="D75" s="159"/>
    </row>
    <row r="76" spans="1:4" ht="15.75">
      <c r="A76" s="139"/>
      <c r="B76" s="55" t="s">
        <v>46</v>
      </c>
      <c r="C76" s="194">
        <v>1570</v>
      </c>
      <c r="D76" s="160"/>
    </row>
    <row r="77" spans="1:6" ht="15">
      <c r="A77" s="139"/>
      <c r="B77" s="138"/>
      <c r="C77" s="148"/>
      <c r="D77" s="161"/>
      <c r="E77" s="134"/>
      <c r="F77" s="134"/>
    </row>
    <row r="78" spans="1:6" ht="15.75">
      <c r="A78" s="139"/>
      <c r="B78" s="147" t="s">
        <v>24</v>
      </c>
      <c r="C78" s="143">
        <f>SUM(C69:C76)</f>
        <v>1736421</v>
      </c>
      <c r="D78" s="150">
        <v>22942010.32</v>
      </c>
      <c r="E78" s="134"/>
      <c r="F78" s="149"/>
    </row>
    <row r="79" spans="1:6" ht="15.75">
      <c r="A79" s="139"/>
      <c r="B79" s="138"/>
      <c r="C79" s="148"/>
      <c r="D79" s="161"/>
      <c r="E79" s="164"/>
      <c r="F79" s="164"/>
    </row>
    <row r="80" spans="1:6" ht="15.75">
      <c r="A80" s="179" t="s">
        <v>111</v>
      </c>
      <c r="B80" s="155" t="s">
        <v>36</v>
      </c>
      <c r="C80" s="156">
        <v>704</v>
      </c>
      <c r="D80" s="161"/>
      <c r="E80" s="134"/>
      <c r="F80" s="134"/>
    </row>
    <row r="81" spans="1:6" ht="15.75">
      <c r="A81" s="139"/>
      <c r="B81" s="155" t="s">
        <v>37</v>
      </c>
      <c r="C81" s="156">
        <v>90</v>
      </c>
      <c r="D81" s="159"/>
      <c r="E81" s="134"/>
      <c r="F81" s="134"/>
    </row>
    <row r="82" spans="1:6" ht="15.75">
      <c r="A82" s="139"/>
      <c r="B82" s="155" t="s">
        <v>42</v>
      </c>
      <c r="C82" s="156">
        <v>20030</v>
      </c>
      <c r="D82" s="159"/>
      <c r="E82" s="134"/>
      <c r="F82" s="134"/>
    </row>
    <row r="83" spans="1:6" ht="15.75">
      <c r="A83" s="139"/>
      <c r="B83" s="155" t="s">
        <v>43</v>
      </c>
      <c r="C83" s="156">
        <v>112496</v>
      </c>
      <c r="D83" s="160"/>
      <c r="E83" s="134"/>
      <c r="F83" s="134"/>
    </row>
    <row r="84" spans="1:6" ht="15.75">
      <c r="A84" s="146"/>
      <c r="B84" s="155" t="s">
        <v>44</v>
      </c>
      <c r="C84" s="156">
        <v>130491</v>
      </c>
      <c r="D84" s="166"/>
      <c r="E84" s="134"/>
      <c r="F84" s="134"/>
    </row>
    <row r="85" spans="1:6" ht="15">
      <c r="A85" s="139"/>
      <c r="B85" s="155" t="s">
        <v>45</v>
      </c>
      <c r="C85" s="156">
        <v>86929</v>
      </c>
      <c r="D85" s="161"/>
      <c r="E85" s="134"/>
      <c r="F85" s="134"/>
    </row>
    <row r="86" spans="1:6" ht="15">
      <c r="A86" s="163"/>
      <c r="B86" s="155" t="s">
        <v>46</v>
      </c>
      <c r="C86" s="156">
        <v>34168</v>
      </c>
      <c r="D86" s="161"/>
      <c r="E86" s="134"/>
      <c r="F86" s="134"/>
    </row>
    <row r="87" spans="1:6" ht="15">
      <c r="A87" s="163"/>
      <c r="B87" s="138"/>
      <c r="C87" s="148"/>
      <c r="D87" s="161"/>
      <c r="E87" s="134"/>
      <c r="F87" s="134"/>
    </row>
    <row r="88" spans="1:6" ht="15.75">
      <c r="A88" s="163"/>
      <c r="B88" s="147" t="s">
        <v>24</v>
      </c>
      <c r="C88" s="143">
        <f>SUM(C80:C86)</f>
        <v>384908</v>
      </c>
      <c r="D88" s="150">
        <v>5583553</v>
      </c>
      <c r="E88" s="134"/>
      <c r="F88" s="149"/>
    </row>
    <row r="89" spans="1:6" ht="15">
      <c r="A89" s="163"/>
      <c r="B89" s="138"/>
      <c r="C89" s="148"/>
      <c r="D89" s="161"/>
      <c r="E89" s="134"/>
      <c r="F89" s="134"/>
    </row>
    <row r="90" spans="1:7" ht="15.75">
      <c r="A90" s="179" t="s">
        <v>112</v>
      </c>
      <c r="B90" s="55" t="s">
        <v>31</v>
      </c>
      <c r="C90" s="194">
        <v>4960</v>
      </c>
      <c r="D90" s="161"/>
      <c r="E90" s="134"/>
      <c r="F90" s="134"/>
      <c r="G90" s="134"/>
    </row>
    <row r="91" spans="1:7" ht="15">
      <c r="A91" s="163"/>
      <c r="B91" s="55" t="s">
        <v>33</v>
      </c>
      <c r="C91" s="194">
        <v>14508</v>
      </c>
      <c r="D91" s="161"/>
      <c r="E91" s="134"/>
      <c r="F91" s="134"/>
      <c r="G91" s="134"/>
    </row>
    <row r="92" spans="1:7" ht="15">
      <c r="A92" s="163"/>
      <c r="B92" s="55" t="s">
        <v>36</v>
      </c>
      <c r="C92" s="194">
        <v>39210</v>
      </c>
      <c r="D92" s="161"/>
      <c r="E92" s="134"/>
      <c r="F92" s="142"/>
      <c r="G92" s="134"/>
    </row>
    <row r="93" spans="1:7" ht="15">
      <c r="A93" s="134"/>
      <c r="B93" s="55" t="s">
        <v>37</v>
      </c>
      <c r="C93" s="194">
        <v>6287</v>
      </c>
      <c r="D93" s="161"/>
      <c r="E93" s="134"/>
      <c r="F93" s="154"/>
      <c r="G93" s="134"/>
    </row>
    <row r="94" spans="1:7" ht="15">
      <c r="A94" s="163"/>
      <c r="B94" s="55" t="s">
        <v>42</v>
      </c>
      <c r="C94" s="194">
        <v>33600</v>
      </c>
      <c r="D94" s="161"/>
      <c r="E94" s="134"/>
      <c r="F94" s="168"/>
      <c r="G94" s="134"/>
    </row>
    <row r="95" spans="1:7" ht="15">
      <c r="A95" s="163"/>
      <c r="B95" s="55" t="s">
        <v>43</v>
      </c>
      <c r="C95" s="194">
        <v>82220</v>
      </c>
      <c r="D95" s="161"/>
      <c r="E95" s="134"/>
      <c r="F95" s="168"/>
      <c r="G95" s="134"/>
    </row>
    <row r="96" spans="1:7" ht="15">
      <c r="A96" s="163"/>
      <c r="B96" s="55" t="s">
        <v>44</v>
      </c>
      <c r="C96" s="194">
        <v>482172</v>
      </c>
      <c r="D96" s="161"/>
      <c r="E96" s="134"/>
      <c r="F96" s="168"/>
      <c r="G96" s="134"/>
    </row>
    <row r="97" spans="1:7" ht="15">
      <c r="A97" s="163"/>
      <c r="B97" s="55" t="s">
        <v>45</v>
      </c>
      <c r="C97" s="194">
        <v>224839</v>
      </c>
      <c r="D97" s="161"/>
      <c r="E97" s="134"/>
      <c r="F97" s="154"/>
      <c r="G97" s="134"/>
    </row>
    <row r="98" spans="1:7" ht="15.75">
      <c r="A98" s="163"/>
      <c r="B98" s="55" t="s">
        <v>46</v>
      </c>
      <c r="C98" s="194">
        <v>378</v>
      </c>
      <c r="D98" s="159"/>
      <c r="E98" s="134"/>
      <c r="F98" s="154"/>
      <c r="G98" s="134"/>
    </row>
    <row r="99" spans="1:7" ht="15">
      <c r="A99" s="139"/>
      <c r="B99" s="55" t="s">
        <v>48</v>
      </c>
      <c r="C99" s="194">
        <v>244</v>
      </c>
      <c r="D99" s="161"/>
      <c r="E99" s="134"/>
      <c r="F99" s="154"/>
      <c r="G99" s="134"/>
    </row>
    <row r="100" spans="1:7" ht="15">
      <c r="A100" s="139"/>
      <c r="B100" s="55"/>
      <c r="C100" s="194"/>
      <c r="D100" s="161"/>
      <c r="E100" s="134"/>
      <c r="F100" s="154"/>
      <c r="G100" s="134"/>
    </row>
    <row r="101" spans="1:7" ht="15.75">
      <c r="A101" s="139"/>
      <c r="B101" s="190" t="s">
        <v>24</v>
      </c>
      <c r="C101" s="68">
        <f>SUM(C90:C99)</f>
        <v>888418</v>
      </c>
      <c r="D101" s="150">
        <v>14810002.12</v>
      </c>
      <c r="E101" s="134"/>
      <c r="F101" s="154"/>
      <c r="G101" s="134"/>
    </row>
    <row r="102" spans="1:7" ht="15">
      <c r="A102" s="139"/>
      <c r="B102" s="193"/>
      <c r="C102" s="196"/>
      <c r="D102" s="161"/>
      <c r="E102" s="134"/>
      <c r="F102" s="154"/>
      <c r="G102" s="134"/>
    </row>
    <row r="103" spans="1:7" ht="15.75">
      <c r="A103" s="179" t="s">
        <v>113</v>
      </c>
      <c r="B103" s="155" t="s">
        <v>30</v>
      </c>
      <c r="C103" s="156">
        <v>8801</v>
      </c>
      <c r="D103" s="159"/>
      <c r="E103" s="134"/>
      <c r="F103" s="168"/>
      <c r="G103" s="134"/>
    </row>
    <row r="104" spans="1:7" ht="15.75">
      <c r="A104" s="134"/>
      <c r="B104" s="155" t="s">
        <v>35</v>
      </c>
      <c r="C104" s="156" t="s">
        <v>118</v>
      </c>
      <c r="D104" s="160"/>
      <c r="E104" s="134"/>
      <c r="F104" s="154"/>
      <c r="G104" s="141"/>
    </row>
    <row r="105" spans="1:7" ht="15">
      <c r="A105" s="134"/>
      <c r="B105" s="155" t="s">
        <v>36</v>
      </c>
      <c r="C105" s="156">
        <v>251017</v>
      </c>
      <c r="D105" s="134"/>
      <c r="E105" s="134"/>
      <c r="F105" s="154"/>
      <c r="G105" s="134"/>
    </row>
    <row r="106" spans="1:7" ht="15">
      <c r="A106" s="134"/>
      <c r="B106" s="155" t="s">
        <v>37</v>
      </c>
      <c r="C106" s="156">
        <v>60621</v>
      </c>
      <c r="D106" s="134"/>
      <c r="E106" s="134"/>
      <c r="F106" s="154"/>
      <c r="G106" s="134"/>
    </row>
    <row r="107" spans="1:7" ht="15">
      <c r="A107" s="134"/>
      <c r="B107" s="155" t="s">
        <v>42</v>
      </c>
      <c r="C107" s="156">
        <v>320</v>
      </c>
      <c r="D107" s="134"/>
      <c r="E107" s="134"/>
      <c r="F107" s="138"/>
      <c r="G107" s="140"/>
    </row>
    <row r="108" spans="1:7" ht="15">
      <c r="A108" s="134"/>
      <c r="B108" s="155" t="s">
        <v>43</v>
      </c>
      <c r="C108" s="156">
        <v>389690</v>
      </c>
      <c r="D108" s="134"/>
      <c r="E108" s="134"/>
      <c r="F108" s="138"/>
      <c r="G108" s="140"/>
    </row>
    <row r="109" spans="1:7" ht="15">
      <c r="A109" s="134"/>
      <c r="B109" s="155" t="s">
        <v>44</v>
      </c>
      <c r="C109" s="156">
        <v>1550998</v>
      </c>
      <c r="D109" s="134"/>
      <c r="E109" s="134"/>
      <c r="F109" s="138"/>
      <c r="G109" s="140"/>
    </row>
    <row r="110" spans="1:7" ht="15">
      <c r="A110" s="134"/>
      <c r="B110" s="155" t="s">
        <v>45</v>
      </c>
      <c r="C110" s="156">
        <v>293697</v>
      </c>
      <c r="D110" s="134"/>
      <c r="E110" s="134"/>
      <c r="F110" s="138"/>
      <c r="G110" s="140"/>
    </row>
    <row r="111" spans="1:7" ht="15">
      <c r="A111" s="134"/>
      <c r="B111" s="155" t="s">
        <v>46</v>
      </c>
      <c r="C111" s="156">
        <v>10332</v>
      </c>
      <c r="D111" s="134"/>
      <c r="E111" s="134"/>
      <c r="F111" s="138"/>
      <c r="G111" s="140"/>
    </row>
    <row r="112" spans="1:7" ht="15.75">
      <c r="A112" s="134"/>
      <c r="B112" s="169"/>
      <c r="C112" s="151"/>
      <c r="D112" s="134"/>
      <c r="E112" s="134"/>
      <c r="F112" s="138"/>
      <c r="G112" s="140"/>
    </row>
    <row r="113" spans="1:7" ht="15.75">
      <c r="A113" s="152"/>
      <c r="B113" s="147" t="s">
        <v>24</v>
      </c>
      <c r="C113" s="143">
        <f>SUM(C103:C111)</f>
        <v>2565476</v>
      </c>
      <c r="D113" s="150">
        <v>35130330.37</v>
      </c>
      <c r="E113" s="134"/>
      <c r="F113" s="148"/>
      <c r="G113" s="140"/>
    </row>
    <row r="114" spans="1:7" ht="15">
      <c r="A114" s="134"/>
      <c r="B114" s="134"/>
      <c r="C114" s="191"/>
      <c r="D114" s="134"/>
      <c r="E114" s="134"/>
      <c r="F114" s="138"/>
      <c r="G114" s="140"/>
    </row>
    <row r="115" spans="1:7" ht="15.75">
      <c r="A115" s="179" t="s">
        <v>97</v>
      </c>
      <c r="B115" s="155" t="s">
        <v>106</v>
      </c>
      <c r="C115" s="156">
        <v>6198</v>
      </c>
      <c r="D115" s="134"/>
      <c r="E115" s="134"/>
      <c r="F115" s="138"/>
      <c r="G115" s="140"/>
    </row>
    <row r="116" spans="1:7" ht="15">
      <c r="A116" s="134"/>
      <c r="B116" s="155" t="s">
        <v>31</v>
      </c>
      <c r="C116" s="156">
        <v>1190</v>
      </c>
      <c r="D116" s="134"/>
      <c r="E116" s="134"/>
      <c r="F116" s="138"/>
      <c r="G116" s="140"/>
    </row>
    <row r="117" spans="1:7" ht="15">
      <c r="A117" s="134"/>
      <c r="B117" s="155" t="s">
        <v>32</v>
      </c>
      <c r="C117" s="156" t="s">
        <v>118</v>
      </c>
      <c r="D117" s="134"/>
      <c r="E117" s="134"/>
      <c r="F117" s="138"/>
      <c r="G117" s="140"/>
    </row>
    <row r="118" spans="1:7" ht="15.75">
      <c r="A118" s="139"/>
      <c r="B118" s="155" t="s">
        <v>34</v>
      </c>
      <c r="C118" s="156">
        <v>52000</v>
      </c>
      <c r="D118" s="160"/>
      <c r="E118" s="134"/>
      <c r="F118" s="138"/>
      <c r="G118" s="140"/>
    </row>
    <row r="119" spans="1:7" ht="15.75">
      <c r="A119" s="146"/>
      <c r="B119" s="155" t="s">
        <v>36</v>
      </c>
      <c r="C119" s="156">
        <v>262511</v>
      </c>
      <c r="D119" s="161"/>
      <c r="E119" s="134"/>
      <c r="F119" s="138"/>
      <c r="G119" s="140"/>
    </row>
    <row r="120" spans="1:7" ht="15">
      <c r="A120" s="170"/>
      <c r="B120" s="155" t="s">
        <v>38</v>
      </c>
      <c r="C120" s="156">
        <v>9949</v>
      </c>
      <c r="D120" s="161"/>
      <c r="E120" s="134"/>
      <c r="F120" s="138"/>
      <c r="G120" s="140"/>
    </row>
    <row r="121" spans="1:7" ht="15">
      <c r="A121" s="170"/>
      <c r="B121" s="155" t="s">
        <v>42</v>
      </c>
      <c r="C121" s="156">
        <v>5695</v>
      </c>
      <c r="D121" s="161"/>
      <c r="E121" s="134"/>
      <c r="F121" s="138"/>
      <c r="G121" s="140"/>
    </row>
    <row r="122" spans="1:7" ht="15">
      <c r="A122" s="170"/>
      <c r="B122" s="155" t="s">
        <v>43</v>
      </c>
      <c r="C122" s="156">
        <v>391967</v>
      </c>
      <c r="D122" s="161"/>
      <c r="E122" s="134"/>
      <c r="F122" s="138"/>
      <c r="G122" s="140"/>
    </row>
    <row r="123" spans="1:7" ht="15">
      <c r="A123" s="170"/>
      <c r="B123" s="155" t="s">
        <v>44</v>
      </c>
      <c r="C123" s="156">
        <v>1046297</v>
      </c>
      <c r="D123" s="161"/>
      <c r="E123" s="134"/>
      <c r="F123" s="138"/>
      <c r="G123" s="140"/>
    </row>
    <row r="124" spans="1:7" ht="15">
      <c r="A124" s="170"/>
      <c r="B124" s="155" t="s">
        <v>45</v>
      </c>
      <c r="C124" s="156">
        <v>19104</v>
      </c>
      <c r="D124" s="161"/>
      <c r="E124" s="134"/>
      <c r="F124" s="138"/>
      <c r="G124" s="140"/>
    </row>
    <row r="125" spans="1:7" ht="15">
      <c r="A125" s="170"/>
      <c r="B125" s="155" t="s">
        <v>46</v>
      </c>
      <c r="C125" s="156">
        <v>55274</v>
      </c>
      <c r="D125" s="161"/>
      <c r="E125" s="134"/>
      <c r="F125" s="138"/>
      <c r="G125" s="140"/>
    </row>
    <row r="126" spans="1:7" ht="15.75">
      <c r="A126" s="170"/>
      <c r="B126" s="138"/>
      <c r="C126" s="136"/>
      <c r="D126" s="161"/>
      <c r="E126" s="134"/>
      <c r="F126" s="138"/>
      <c r="G126" s="140"/>
    </row>
    <row r="127" spans="1:7" ht="15.75">
      <c r="A127" s="170"/>
      <c r="B127" s="147" t="s">
        <v>24</v>
      </c>
      <c r="C127" s="143">
        <f>SUM(C115:C125)</f>
        <v>1850185</v>
      </c>
      <c r="D127" s="150">
        <v>28285032.56</v>
      </c>
      <c r="E127" s="134"/>
      <c r="F127" s="148"/>
      <c r="G127" s="140"/>
    </row>
    <row r="128" spans="1:7" ht="15.75">
      <c r="A128" s="170"/>
      <c r="B128" s="138"/>
      <c r="C128" s="135"/>
      <c r="D128" s="161"/>
      <c r="E128" s="134"/>
      <c r="F128" s="138"/>
      <c r="G128" s="140"/>
    </row>
    <row r="129" spans="1:7" ht="15.75">
      <c r="A129" s="179" t="s">
        <v>98</v>
      </c>
      <c r="B129" s="55" t="s">
        <v>36</v>
      </c>
      <c r="C129" s="194">
        <v>586804</v>
      </c>
      <c r="D129" s="161"/>
      <c r="E129" s="134"/>
      <c r="F129" s="138"/>
      <c r="G129" s="140"/>
    </row>
    <row r="130" spans="1:7" ht="15">
      <c r="A130" s="139"/>
      <c r="B130" s="55" t="s">
        <v>37</v>
      </c>
      <c r="C130" s="194">
        <v>39000</v>
      </c>
      <c r="D130" s="161"/>
      <c r="E130" s="134"/>
      <c r="F130" s="138"/>
      <c r="G130" s="140"/>
    </row>
    <row r="131" spans="1:7" ht="15.75">
      <c r="A131" s="146"/>
      <c r="B131" s="55" t="s">
        <v>38</v>
      </c>
      <c r="C131" s="194">
        <v>5213</v>
      </c>
      <c r="D131" s="161"/>
      <c r="E131" s="134"/>
      <c r="F131" s="138"/>
      <c r="G131" s="138"/>
    </row>
    <row r="132" spans="1:7" ht="15">
      <c r="A132" s="163"/>
      <c r="B132" s="55" t="s">
        <v>42</v>
      </c>
      <c r="C132" s="194">
        <v>34562</v>
      </c>
      <c r="D132" s="161"/>
      <c r="E132" s="134"/>
      <c r="F132" s="134"/>
      <c r="G132" s="134"/>
    </row>
    <row r="133" spans="1:7" ht="15">
      <c r="A133" s="163"/>
      <c r="B133" s="55" t="s">
        <v>43</v>
      </c>
      <c r="C133" s="194">
        <v>215568</v>
      </c>
      <c r="D133" s="161"/>
      <c r="E133" s="134"/>
      <c r="F133" s="134"/>
      <c r="G133" s="134"/>
    </row>
    <row r="134" spans="1:7" ht="15">
      <c r="A134" s="163"/>
      <c r="B134" s="55" t="s">
        <v>44</v>
      </c>
      <c r="C134" s="194">
        <v>374242</v>
      </c>
      <c r="D134" s="161"/>
      <c r="E134" s="134"/>
      <c r="F134" s="134"/>
      <c r="G134" s="134"/>
    </row>
    <row r="135" spans="1:7" ht="15">
      <c r="A135" s="163"/>
      <c r="B135" s="55" t="s">
        <v>45</v>
      </c>
      <c r="C135" s="194">
        <v>44083</v>
      </c>
      <c r="D135" s="161"/>
      <c r="E135" s="134"/>
      <c r="F135" s="134"/>
      <c r="G135" s="134"/>
    </row>
    <row r="136" spans="1:7" ht="15">
      <c r="A136" s="163"/>
      <c r="B136" s="55" t="s">
        <v>46</v>
      </c>
      <c r="C136" s="194">
        <v>1446</v>
      </c>
      <c r="D136" s="161"/>
      <c r="E136" s="134"/>
      <c r="F136" s="134"/>
      <c r="G136" s="134"/>
    </row>
    <row r="137" spans="1:7" ht="15">
      <c r="A137" s="163"/>
      <c r="B137" s="55" t="s">
        <v>47</v>
      </c>
      <c r="C137" s="194">
        <v>14197</v>
      </c>
      <c r="D137" s="161"/>
      <c r="E137" s="134"/>
      <c r="F137" s="134"/>
      <c r="G137" s="134"/>
    </row>
    <row r="138" spans="1:7" ht="15">
      <c r="A138" s="163"/>
      <c r="B138" s="193"/>
      <c r="C138" s="196"/>
      <c r="D138" s="161"/>
      <c r="E138" s="134"/>
      <c r="F138" s="134"/>
      <c r="G138" s="134"/>
    </row>
    <row r="139" spans="1:7" ht="15.75">
      <c r="A139" s="163"/>
      <c r="B139" s="147" t="s">
        <v>24</v>
      </c>
      <c r="C139" s="143">
        <f>SUM(C129:C137)</f>
        <v>1315115</v>
      </c>
      <c r="D139" s="150">
        <v>23313355.31</v>
      </c>
      <c r="E139" s="134"/>
      <c r="F139" s="149"/>
      <c r="G139" s="134"/>
    </row>
    <row r="140" spans="1:7" ht="15.75">
      <c r="A140" s="163"/>
      <c r="B140" s="142"/>
      <c r="C140" s="136"/>
      <c r="D140" s="161"/>
      <c r="E140" s="134"/>
      <c r="F140" s="134"/>
      <c r="G140" s="134"/>
    </row>
    <row r="141" spans="1:7" ht="15.75">
      <c r="A141" s="179" t="s">
        <v>114</v>
      </c>
      <c r="B141" s="55" t="s">
        <v>42</v>
      </c>
      <c r="C141" s="194">
        <v>1153</v>
      </c>
      <c r="D141" s="161"/>
      <c r="E141" s="134"/>
      <c r="F141" s="134"/>
      <c r="G141" s="134"/>
    </row>
    <row r="142" spans="1:8" ht="15">
      <c r="A142" s="163"/>
      <c r="B142" s="55" t="s">
        <v>43</v>
      </c>
      <c r="C142" s="194">
        <v>53153</v>
      </c>
      <c r="D142" s="161"/>
      <c r="E142" s="134"/>
      <c r="F142" s="134"/>
      <c r="G142" s="134"/>
      <c r="H142" s="134"/>
    </row>
    <row r="143" spans="1:8" ht="15.75">
      <c r="A143" s="139"/>
      <c r="B143" s="55" t="s">
        <v>44</v>
      </c>
      <c r="C143" s="194">
        <v>258815</v>
      </c>
      <c r="D143" s="159"/>
      <c r="E143" s="134"/>
      <c r="F143" s="134"/>
      <c r="G143" s="134"/>
      <c r="H143" s="134"/>
    </row>
    <row r="144" spans="1:8" ht="15.75">
      <c r="A144" s="139"/>
      <c r="B144" s="55" t="s">
        <v>45</v>
      </c>
      <c r="C144" s="194">
        <v>59701</v>
      </c>
      <c r="D144" s="160"/>
      <c r="E144" s="134"/>
      <c r="F144" s="134"/>
      <c r="G144" s="134"/>
      <c r="H144" s="134"/>
    </row>
    <row r="145" spans="1:8" ht="15.75">
      <c r="A145" s="146"/>
      <c r="B145" s="55" t="s">
        <v>46</v>
      </c>
      <c r="C145" s="194">
        <v>92433</v>
      </c>
      <c r="D145" s="161"/>
      <c r="E145" s="134"/>
      <c r="F145" s="134"/>
      <c r="G145" s="134"/>
      <c r="H145" s="134"/>
    </row>
    <row r="146" spans="1:8" ht="15.75">
      <c r="A146" s="146"/>
      <c r="B146" s="193"/>
      <c r="C146" s="196"/>
      <c r="D146" s="161"/>
      <c r="E146" s="134"/>
      <c r="F146" s="134"/>
      <c r="G146" s="134"/>
      <c r="H146" s="134"/>
    </row>
    <row r="147" spans="1:8" ht="15.75">
      <c r="A147" s="163"/>
      <c r="B147" s="147" t="s">
        <v>24</v>
      </c>
      <c r="C147" s="143">
        <f>SUM(C141:C145)</f>
        <v>465255</v>
      </c>
      <c r="D147" s="150">
        <v>5548505.7</v>
      </c>
      <c r="E147" s="134"/>
      <c r="F147" s="149"/>
      <c r="G147" s="134"/>
      <c r="H147" s="134"/>
    </row>
    <row r="148" spans="1:8" ht="15.75">
      <c r="A148" s="163"/>
      <c r="B148" s="138"/>
      <c r="C148" s="135"/>
      <c r="D148" s="161"/>
      <c r="E148" s="134"/>
      <c r="F148" s="134"/>
      <c r="G148" s="134"/>
      <c r="H148" s="134"/>
    </row>
    <row r="149" spans="1:8" ht="15.75">
      <c r="A149" s="179" t="s">
        <v>93</v>
      </c>
      <c r="B149" s="155" t="s">
        <v>106</v>
      </c>
      <c r="C149" s="156">
        <v>4688</v>
      </c>
      <c r="D149" s="161"/>
      <c r="E149" s="134"/>
      <c r="F149" s="134"/>
      <c r="G149" s="134"/>
      <c r="H149" s="134"/>
    </row>
    <row r="150" spans="1:8" ht="15.75">
      <c r="A150" s="163"/>
      <c r="B150" s="155" t="s">
        <v>29</v>
      </c>
      <c r="C150" s="156">
        <v>27060</v>
      </c>
      <c r="D150" s="161"/>
      <c r="E150" s="134"/>
      <c r="F150" s="134"/>
      <c r="G150" s="134"/>
      <c r="H150" s="153"/>
    </row>
    <row r="151" spans="1:8" ht="15">
      <c r="A151" s="163"/>
      <c r="B151" s="155" t="s">
        <v>31</v>
      </c>
      <c r="C151" s="156">
        <v>16572</v>
      </c>
      <c r="D151" s="161"/>
      <c r="E151" s="134"/>
      <c r="F151" s="134"/>
      <c r="G151" s="134"/>
      <c r="H151" s="134"/>
    </row>
    <row r="152" spans="1:8" ht="15">
      <c r="A152" s="139"/>
      <c r="B152" s="155" t="s">
        <v>36</v>
      </c>
      <c r="C152" s="156">
        <v>322089</v>
      </c>
      <c r="D152" s="161"/>
      <c r="E152" s="134"/>
      <c r="F152" s="134"/>
      <c r="G152" s="134"/>
      <c r="H152" s="134"/>
    </row>
    <row r="153" spans="1:8" ht="15">
      <c r="A153" s="139"/>
      <c r="B153" s="155" t="s">
        <v>37</v>
      </c>
      <c r="C153" s="156">
        <v>432372</v>
      </c>
      <c r="D153" s="161"/>
      <c r="E153" s="134"/>
      <c r="F153" s="134"/>
      <c r="G153" s="134"/>
      <c r="H153" s="134"/>
    </row>
    <row r="154" spans="1:8" ht="15.75">
      <c r="A154" s="146"/>
      <c r="B154" s="155" t="s">
        <v>38</v>
      </c>
      <c r="C154" s="156">
        <v>4000</v>
      </c>
      <c r="D154" s="161"/>
      <c r="E154" s="134"/>
      <c r="F154" s="134"/>
      <c r="G154" s="134"/>
      <c r="H154" s="134"/>
    </row>
    <row r="155" spans="1:8" ht="15.75">
      <c r="A155" s="146"/>
      <c r="B155" s="155" t="s">
        <v>40</v>
      </c>
      <c r="C155" s="156">
        <v>8916</v>
      </c>
      <c r="D155" s="159"/>
      <c r="E155" s="134"/>
      <c r="F155" s="134"/>
      <c r="G155" s="134"/>
      <c r="H155" s="134"/>
    </row>
    <row r="156" spans="1:8" ht="15.75">
      <c r="A156" s="146"/>
      <c r="B156" s="155" t="s">
        <v>42</v>
      </c>
      <c r="C156" s="156">
        <v>156143</v>
      </c>
      <c r="D156" s="161"/>
      <c r="E156" s="134"/>
      <c r="F156" s="134"/>
      <c r="G156" s="134"/>
      <c r="H156" s="134"/>
    </row>
    <row r="157" spans="1:8" ht="15">
      <c r="A157" s="139"/>
      <c r="B157" s="155" t="s">
        <v>43</v>
      </c>
      <c r="C157" s="156">
        <v>1407368</v>
      </c>
      <c r="D157" s="161"/>
      <c r="E157" s="134"/>
      <c r="F157" s="138"/>
      <c r="G157" s="140"/>
      <c r="H157" s="134"/>
    </row>
    <row r="158" spans="1:8" ht="15.75">
      <c r="A158" s="139"/>
      <c r="B158" s="155" t="s">
        <v>44</v>
      </c>
      <c r="C158" s="156">
        <v>2679964</v>
      </c>
      <c r="D158" s="159"/>
      <c r="E158" s="134"/>
      <c r="F158" s="138"/>
      <c r="G158" s="138"/>
      <c r="H158" s="134"/>
    </row>
    <row r="159" spans="1:7" ht="15.75">
      <c r="A159" s="139"/>
      <c r="B159" s="155" t="s">
        <v>45</v>
      </c>
      <c r="C159" s="156">
        <v>321733</v>
      </c>
      <c r="D159" s="160"/>
      <c r="E159" s="134"/>
      <c r="F159" s="147"/>
      <c r="G159" s="143"/>
    </row>
    <row r="160" spans="1:7" ht="15">
      <c r="A160" s="134"/>
      <c r="B160" s="155" t="s">
        <v>46</v>
      </c>
      <c r="C160" s="156">
        <v>202644</v>
      </c>
      <c r="D160" s="134"/>
      <c r="E160" s="134"/>
      <c r="F160" s="134"/>
      <c r="G160" s="134"/>
    </row>
    <row r="161" ht="14.25">
      <c r="C161" s="195"/>
    </row>
    <row r="162" spans="1:7" ht="15.75">
      <c r="A162" s="137"/>
      <c r="B162" s="147" t="s">
        <v>24</v>
      </c>
      <c r="C162" s="143">
        <f>SUM(C149:C160)</f>
        <v>5583549</v>
      </c>
      <c r="D162" s="150">
        <v>87921896.27</v>
      </c>
      <c r="E162" s="134"/>
      <c r="F162" s="149"/>
      <c r="G162" s="134"/>
    </row>
    <row r="163" spans="1:7" ht="15">
      <c r="A163" s="137"/>
      <c r="B163" s="134"/>
      <c r="C163" s="191"/>
      <c r="D163" s="134"/>
      <c r="E163" s="134"/>
      <c r="F163" s="134"/>
      <c r="G163" s="134"/>
    </row>
    <row r="164" spans="1:7" ht="15.75">
      <c r="A164" s="179" t="s">
        <v>115</v>
      </c>
      <c r="B164" s="55" t="s">
        <v>31</v>
      </c>
      <c r="C164" s="194">
        <v>1491</v>
      </c>
      <c r="D164" s="157"/>
      <c r="E164" s="134"/>
      <c r="F164" s="134"/>
      <c r="G164" s="134"/>
    </row>
    <row r="165" spans="1:7" ht="15">
      <c r="A165" s="137"/>
      <c r="B165" s="55" t="s">
        <v>36</v>
      </c>
      <c r="C165" s="194">
        <v>103065</v>
      </c>
      <c r="D165" s="157"/>
      <c r="E165" s="152"/>
      <c r="F165" s="134"/>
      <c r="G165" s="134"/>
    </row>
    <row r="166" spans="1:7" ht="15">
      <c r="A166" s="137"/>
      <c r="B166" s="55" t="s">
        <v>42</v>
      </c>
      <c r="C166" s="194">
        <v>5409</v>
      </c>
      <c r="D166" s="157"/>
      <c r="E166" s="152"/>
      <c r="F166" s="134"/>
      <c r="G166" s="134"/>
    </row>
    <row r="167" spans="1:7" ht="15">
      <c r="A167" s="137"/>
      <c r="B167" s="55" t="s">
        <v>43</v>
      </c>
      <c r="C167" s="194">
        <v>442899</v>
      </c>
      <c r="D167" s="157"/>
      <c r="E167" s="152"/>
      <c r="F167" s="134"/>
      <c r="G167" s="134"/>
    </row>
    <row r="168" spans="1:7" ht="15">
      <c r="A168" s="137"/>
      <c r="B168" s="55" t="s">
        <v>44</v>
      </c>
      <c r="C168" s="194">
        <v>1006217</v>
      </c>
      <c r="D168" s="157"/>
      <c r="E168" s="152"/>
      <c r="F168" s="134"/>
      <c r="G168" s="134"/>
    </row>
    <row r="169" spans="1:7" ht="15">
      <c r="A169" s="134"/>
      <c r="B169" s="55" t="s">
        <v>45</v>
      </c>
      <c r="C169" s="194">
        <v>373099</v>
      </c>
      <c r="D169" s="157"/>
      <c r="E169" s="152"/>
      <c r="F169" s="134"/>
      <c r="G169" s="134"/>
    </row>
    <row r="170" spans="1:7" ht="15">
      <c r="A170" s="134"/>
      <c r="B170" s="55" t="s">
        <v>46</v>
      </c>
      <c r="C170" s="194">
        <v>281205</v>
      </c>
      <c r="D170" s="157"/>
      <c r="E170" s="152"/>
      <c r="F170" s="134"/>
      <c r="G170" s="134"/>
    </row>
    <row r="171" spans="1:7" ht="15">
      <c r="A171" s="134"/>
      <c r="B171" s="193"/>
      <c r="C171" s="196"/>
      <c r="D171" s="157"/>
      <c r="E171" s="152"/>
      <c r="F171" s="134"/>
      <c r="G171" s="134"/>
    </row>
    <row r="172" spans="1:7" ht="15.75">
      <c r="A172" s="134"/>
      <c r="B172" s="147" t="s">
        <v>24</v>
      </c>
      <c r="C172" s="143">
        <f>SUM(C164:C170)</f>
        <v>2213385</v>
      </c>
      <c r="D172" s="150">
        <v>33518893.93</v>
      </c>
      <c r="E172" s="152"/>
      <c r="F172" s="134"/>
      <c r="G172" s="134"/>
    </row>
    <row r="173" spans="1:7" ht="15">
      <c r="A173" s="134"/>
      <c r="B173" s="134"/>
      <c r="C173" s="191"/>
      <c r="D173" s="134"/>
      <c r="E173" s="152"/>
      <c r="F173" s="149"/>
      <c r="G173" s="134"/>
    </row>
    <row r="174" spans="1:7" ht="15.75">
      <c r="A174" s="179" t="s">
        <v>95</v>
      </c>
      <c r="B174" s="55" t="s">
        <v>31</v>
      </c>
      <c r="C174" s="194">
        <v>4393</v>
      </c>
      <c r="D174" s="157"/>
      <c r="E174" s="152"/>
      <c r="F174" s="134"/>
      <c r="G174" s="134"/>
    </row>
    <row r="175" spans="1:7" ht="15">
      <c r="A175" s="137"/>
      <c r="B175" s="55" t="s">
        <v>35</v>
      </c>
      <c r="C175" s="197" t="s">
        <v>118</v>
      </c>
      <c r="D175" s="157"/>
      <c r="E175" s="134"/>
      <c r="F175" s="134"/>
      <c r="G175" s="134"/>
    </row>
    <row r="176" spans="1:7" ht="15">
      <c r="A176" s="137"/>
      <c r="B176" s="55" t="s">
        <v>36</v>
      </c>
      <c r="C176" s="194">
        <v>86296</v>
      </c>
      <c r="D176" s="157"/>
      <c r="E176" s="134"/>
      <c r="F176" s="134"/>
      <c r="G176" s="134"/>
    </row>
    <row r="177" spans="1:7" ht="15">
      <c r="A177" s="137"/>
      <c r="B177" s="55" t="s">
        <v>37</v>
      </c>
      <c r="C177" s="194">
        <v>597</v>
      </c>
      <c r="D177" s="157"/>
      <c r="E177" s="134"/>
      <c r="F177" s="134"/>
      <c r="G177" s="134"/>
    </row>
    <row r="178" spans="1:7" ht="15">
      <c r="A178" s="134"/>
      <c r="B178" s="55" t="s">
        <v>38</v>
      </c>
      <c r="C178" s="194">
        <v>24000</v>
      </c>
      <c r="D178" s="157"/>
      <c r="E178" s="152"/>
      <c r="F178" s="134"/>
      <c r="G178" s="134"/>
    </row>
    <row r="179" spans="1:7" ht="15.75">
      <c r="A179" s="144"/>
      <c r="B179" s="55" t="s">
        <v>42</v>
      </c>
      <c r="C179" s="194">
        <v>51230</v>
      </c>
      <c r="D179" s="157"/>
      <c r="E179" s="152"/>
      <c r="F179" s="164"/>
      <c r="G179" s="164"/>
    </row>
    <row r="180" spans="1:7" ht="15">
      <c r="A180" s="134"/>
      <c r="B180" s="55" t="s">
        <v>43</v>
      </c>
      <c r="C180" s="194">
        <v>3200</v>
      </c>
      <c r="D180" s="157"/>
      <c r="E180" s="152"/>
      <c r="F180" s="134"/>
      <c r="G180" s="134"/>
    </row>
    <row r="181" spans="1:7" ht="15">
      <c r="A181" s="134"/>
      <c r="B181" s="55" t="s">
        <v>44</v>
      </c>
      <c r="C181" s="194">
        <v>71715</v>
      </c>
      <c r="D181" s="134"/>
      <c r="E181" s="152"/>
      <c r="F181" s="134"/>
      <c r="G181" s="134"/>
    </row>
    <row r="182" spans="1:7" ht="15.75">
      <c r="A182" s="137"/>
      <c r="B182" s="55" t="s">
        <v>45</v>
      </c>
      <c r="C182" s="194">
        <v>39138</v>
      </c>
      <c r="D182" s="159"/>
      <c r="E182" s="152"/>
      <c r="F182" s="149"/>
      <c r="G182" s="141"/>
    </row>
    <row r="183" spans="1:7" ht="15">
      <c r="A183" s="134"/>
      <c r="B183" s="55" t="s">
        <v>46</v>
      </c>
      <c r="C183" s="194">
        <v>9450</v>
      </c>
      <c r="D183" s="134"/>
      <c r="E183" s="152"/>
      <c r="F183" s="149"/>
      <c r="G183" s="134"/>
    </row>
    <row r="184" spans="1:7" ht="15">
      <c r="A184" s="134"/>
      <c r="B184" s="193"/>
      <c r="C184" s="196"/>
      <c r="D184" s="134"/>
      <c r="E184" s="152"/>
      <c r="F184" s="149"/>
      <c r="G184" s="134"/>
    </row>
    <row r="185" spans="1:7" ht="15.75">
      <c r="A185" s="137"/>
      <c r="B185" s="147" t="s">
        <v>24</v>
      </c>
      <c r="C185" s="143">
        <f>SUM(C174:C183)</f>
        <v>290019</v>
      </c>
      <c r="D185" s="150">
        <v>8929907.62</v>
      </c>
      <c r="E185" s="152"/>
      <c r="F185" s="134"/>
      <c r="G185" s="134"/>
    </row>
    <row r="186" spans="1:7" ht="15">
      <c r="A186" s="137"/>
      <c r="B186" s="134"/>
      <c r="C186" s="191"/>
      <c r="D186" s="134"/>
      <c r="E186" s="134"/>
      <c r="F186" s="134"/>
      <c r="G186" s="134"/>
    </row>
    <row r="187" spans="1:7" ht="15.75">
      <c r="A187" s="179" t="s">
        <v>116</v>
      </c>
      <c r="B187" s="186"/>
      <c r="C187" s="180">
        <f>SUM(C18,C30,C45,C49,C56,C67,C78,C88,,C101,C113,C127,C139,C147,C162,C172,C185)</f>
        <v>31095984</v>
      </c>
      <c r="D187" s="198">
        <f>SUM(D18,D30,D45,D56,D67,D78,D88,D101,D113,D127,D139,D147,D162,D172,D185)</f>
        <v>425612813.67999995</v>
      </c>
      <c r="E187" s="134"/>
      <c r="F187" s="134"/>
      <c r="G187" s="134"/>
    </row>
    <row r="188" spans="1:7" ht="14.25">
      <c r="A188" s="134"/>
      <c r="B188" s="134"/>
      <c r="C188" s="134"/>
      <c r="D188" s="134"/>
      <c r="E188" s="134"/>
      <c r="F188" s="134"/>
      <c r="G188" s="134"/>
    </row>
    <row r="189" ht="14.25">
      <c r="A189" t="s">
        <v>119</v>
      </c>
    </row>
    <row r="190" spans="1:4" ht="15">
      <c r="A190" s="139"/>
      <c r="B190" s="138"/>
      <c r="C190" s="138"/>
      <c r="D190" s="161" t="s">
        <v>117</v>
      </c>
    </row>
    <row r="191" spans="1:4" ht="15">
      <c r="A191" s="138"/>
      <c r="B191" s="138"/>
      <c r="C191" s="138"/>
      <c r="D191" s="161"/>
    </row>
    <row r="192" spans="1:4" ht="15">
      <c r="A192" s="171"/>
      <c r="B192" s="171"/>
      <c r="C192" s="172"/>
      <c r="D192" s="134"/>
    </row>
    <row r="193" spans="1:4" ht="15">
      <c r="A193" s="137"/>
      <c r="B193" s="134"/>
      <c r="C193" s="134"/>
      <c r="D193" s="134"/>
    </row>
    <row r="194" spans="1:4" ht="15">
      <c r="A194" s="137"/>
      <c r="B194" s="134"/>
      <c r="C194" s="134"/>
      <c r="D194" s="134"/>
    </row>
    <row r="195" spans="1:4" ht="15">
      <c r="A195" s="137"/>
      <c r="B195" s="134"/>
      <c r="C195" s="134"/>
      <c r="D195" s="134"/>
    </row>
    <row r="196" spans="1:4" ht="15">
      <c r="A196" s="137"/>
      <c r="B196" s="134"/>
      <c r="C196" s="134"/>
      <c r="D196" s="134"/>
    </row>
    <row r="197" spans="1:4" ht="15">
      <c r="A197" s="137"/>
      <c r="B197" s="134"/>
      <c r="C197" s="134"/>
      <c r="D197" s="134"/>
    </row>
    <row r="198" spans="1:4" ht="15">
      <c r="A198" s="137"/>
      <c r="B198" s="134"/>
      <c r="C198" s="134"/>
      <c r="D198" s="134"/>
    </row>
  </sheetData>
  <sheetProtection/>
  <mergeCells count="1">
    <mergeCell ref="A3:D3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  <ignoredErrors>
    <ignoredError sqref="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6.00390625" style="0" bestFit="1" customWidth="1"/>
    <col min="2" max="2" width="20.50390625" style="0" bestFit="1" customWidth="1"/>
    <col min="3" max="3" width="11.125" style="0" bestFit="1" customWidth="1"/>
    <col min="4" max="4" width="16.25390625" style="0" bestFit="1" customWidth="1"/>
  </cols>
  <sheetData>
    <row r="1" spans="1:8" ht="15">
      <c r="A1" s="145" t="s">
        <v>12</v>
      </c>
      <c r="B1" s="134"/>
      <c r="C1" s="134"/>
      <c r="D1" s="134"/>
      <c r="E1" s="134"/>
      <c r="F1" s="134"/>
      <c r="G1" s="134"/>
      <c r="H1" s="134"/>
    </row>
    <row r="2" spans="1:8" ht="15">
      <c r="A2" s="138"/>
      <c r="B2" s="138"/>
      <c r="C2" s="148"/>
      <c r="D2" s="213"/>
      <c r="E2" s="134"/>
      <c r="F2" s="134"/>
      <c r="G2" s="134"/>
      <c r="H2" s="134"/>
    </row>
    <row r="3" spans="1:8" ht="18">
      <c r="A3" s="271" t="s">
        <v>120</v>
      </c>
      <c r="B3" s="271"/>
      <c r="C3" s="271"/>
      <c r="D3" s="271"/>
      <c r="E3" s="134"/>
      <c r="F3" s="134"/>
      <c r="G3" s="134"/>
      <c r="H3" s="134"/>
    </row>
    <row r="4" spans="1:8" ht="15.75">
      <c r="A4" s="239"/>
      <c r="B4" s="238"/>
      <c r="C4" s="247" t="s">
        <v>54</v>
      </c>
      <c r="D4" s="247" t="s">
        <v>54</v>
      </c>
      <c r="E4" s="134"/>
      <c r="F4" s="134"/>
      <c r="G4" s="134"/>
      <c r="H4" s="134"/>
    </row>
    <row r="5" spans="1:8" ht="15.75">
      <c r="A5" s="241" t="s">
        <v>103</v>
      </c>
      <c r="B5" s="241" t="s">
        <v>102</v>
      </c>
      <c r="C5" s="242" t="s">
        <v>15</v>
      </c>
      <c r="D5" s="243" t="s">
        <v>16</v>
      </c>
      <c r="E5" s="134"/>
      <c r="F5" s="134"/>
      <c r="G5" s="134"/>
      <c r="H5" s="134"/>
    </row>
    <row r="6" spans="1:8" ht="15.75">
      <c r="A6" s="241"/>
      <c r="B6" s="244"/>
      <c r="C6" s="245" t="s">
        <v>17</v>
      </c>
      <c r="D6" s="246" t="s">
        <v>18</v>
      </c>
      <c r="E6" s="134"/>
      <c r="F6" s="134"/>
      <c r="G6" s="134"/>
      <c r="H6" s="134"/>
    </row>
    <row r="7" spans="1:8" ht="15.75">
      <c r="A7" s="146"/>
      <c r="B7" s="201"/>
      <c r="C7" s="204"/>
      <c r="D7" s="203"/>
      <c r="E7" s="145"/>
      <c r="F7" s="201"/>
      <c r="G7" s="201"/>
      <c r="H7" s="201"/>
    </row>
    <row r="8" spans="1:8" ht="15.75">
      <c r="A8" s="248" t="s">
        <v>27</v>
      </c>
      <c r="B8" s="138" t="s">
        <v>109</v>
      </c>
      <c r="C8" s="140">
        <v>880</v>
      </c>
      <c r="D8" s="205"/>
      <c r="E8" s="134"/>
      <c r="F8" s="134"/>
      <c r="G8" s="138"/>
      <c r="H8" s="206"/>
    </row>
    <row r="9" spans="1:8" ht="15.75">
      <c r="A9" s="146"/>
      <c r="B9" s="138"/>
      <c r="C9" s="148"/>
      <c r="D9" s="205"/>
      <c r="E9" s="134"/>
      <c r="F9" s="134"/>
      <c r="G9" s="148"/>
      <c r="H9" s="14"/>
    </row>
    <row r="10" spans="1:8" ht="15.75">
      <c r="A10" s="146"/>
      <c r="B10" s="147" t="s">
        <v>24</v>
      </c>
      <c r="C10" s="143">
        <f>SUM(C8)</f>
        <v>880</v>
      </c>
      <c r="D10" s="207" t="s">
        <v>84</v>
      </c>
      <c r="E10" s="134"/>
      <c r="F10" s="134"/>
      <c r="G10" s="148"/>
      <c r="H10" s="14"/>
    </row>
    <row r="11" spans="1:8" ht="15.75">
      <c r="A11" s="146"/>
      <c r="B11" s="208"/>
      <c r="C11" s="148"/>
      <c r="D11" s="199"/>
      <c r="E11" s="141"/>
      <c r="F11" s="138"/>
      <c r="G11" s="148"/>
      <c r="H11" s="14"/>
    </row>
    <row r="12" spans="1:8" ht="15.75">
      <c r="A12" s="249" t="s">
        <v>28</v>
      </c>
      <c r="B12" s="55" t="s">
        <v>104</v>
      </c>
      <c r="C12" s="207" t="s">
        <v>84</v>
      </c>
      <c r="D12" s="211"/>
      <c r="E12" s="141"/>
      <c r="F12" s="134"/>
      <c r="G12" s="134"/>
      <c r="H12" s="14"/>
    </row>
    <row r="13" spans="1:8" ht="15.75">
      <c r="A13" s="212"/>
      <c r="B13" s="55" t="s">
        <v>96</v>
      </c>
      <c r="C13" s="57">
        <v>5556</v>
      </c>
      <c r="D13" s="213"/>
      <c r="E13" s="141"/>
      <c r="F13" s="134"/>
      <c r="G13" s="134"/>
      <c r="H13" s="214"/>
    </row>
    <row r="14" spans="1:8" ht="15.75">
      <c r="A14" s="212"/>
      <c r="B14" s="55" t="s">
        <v>97</v>
      </c>
      <c r="C14" s="57">
        <v>6198</v>
      </c>
      <c r="D14" s="211"/>
      <c r="E14" s="141"/>
      <c r="F14" s="134"/>
      <c r="G14" s="134"/>
      <c r="H14" s="214"/>
    </row>
    <row r="15" spans="1:8" ht="15.75">
      <c r="A15" s="212"/>
      <c r="B15" s="55" t="s">
        <v>93</v>
      </c>
      <c r="C15" s="57">
        <v>4688</v>
      </c>
      <c r="D15" s="211"/>
      <c r="E15" s="141"/>
      <c r="F15" s="134"/>
      <c r="G15" s="134"/>
      <c r="H15" s="214"/>
    </row>
    <row r="16" spans="1:8" ht="15.75">
      <c r="A16" s="212"/>
      <c r="B16" s="134"/>
      <c r="C16" s="134"/>
      <c r="D16" s="211"/>
      <c r="E16" s="141"/>
      <c r="F16" s="134"/>
      <c r="G16" s="134"/>
      <c r="H16" s="214"/>
    </row>
    <row r="17" spans="1:8" ht="15.75">
      <c r="A17" s="212"/>
      <c r="B17" s="147" t="s">
        <v>24</v>
      </c>
      <c r="C17" s="143">
        <f>SUM(C12:C15)</f>
        <v>16442</v>
      </c>
      <c r="D17" s="254">
        <v>3124929.92</v>
      </c>
      <c r="E17" s="141"/>
      <c r="F17" s="149"/>
      <c r="G17" s="134"/>
      <c r="H17" s="214"/>
    </row>
    <row r="18" spans="1:8" ht="15.75">
      <c r="A18" s="212"/>
      <c r="B18" s="138"/>
      <c r="C18" s="148"/>
      <c r="D18" s="213"/>
      <c r="E18" s="141"/>
      <c r="F18" s="134"/>
      <c r="G18" s="134"/>
      <c r="H18" s="214"/>
    </row>
    <row r="19" spans="1:8" ht="15.75">
      <c r="A19" s="249" t="s">
        <v>29</v>
      </c>
      <c r="B19" s="209" t="s">
        <v>104</v>
      </c>
      <c r="C19" s="210">
        <v>7690</v>
      </c>
      <c r="D19" s="211"/>
      <c r="E19" s="141"/>
      <c r="F19" s="134"/>
      <c r="G19" s="134"/>
      <c r="H19" s="14"/>
    </row>
    <row r="20" spans="1:8" ht="15.75">
      <c r="A20" s="146"/>
      <c r="B20" s="209" t="s">
        <v>96</v>
      </c>
      <c r="C20" s="210">
        <v>2480</v>
      </c>
      <c r="D20" s="213"/>
      <c r="E20" s="141"/>
      <c r="F20" s="138"/>
      <c r="G20" s="148"/>
      <c r="H20" s="14"/>
    </row>
    <row r="21" spans="1:8" ht="15.75">
      <c r="A21" s="146"/>
      <c r="B21" s="209" t="s">
        <v>93</v>
      </c>
      <c r="C21" s="210">
        <v>27060</v>
      </c>
      <c r="D21" s="213"/>
      <c r="E21" s="141"/>
      <c r="F21" s="134"/>
      <c r="G21" s="134"/>
      <c r="H21" s="206"/>
    </row>
    <row r="22" spans="1:8" ht="15.75">
      <c r="A22" s="212"/>
      <c r="B22" s="138"/>
      <c r="C22" s="148"/>
      <c r="D22" s="213"/>
      <c r="E22" s="141"/>
      <c r="F22" s="134"/>
      <c r="G22" s="134"/>
      <c r="H22" s="206"/>
    </row>
    <row r="23" spans="1:8" ht="15.75">
      <c r="A23" s="139"/>
      <c r="B23" s="147" t="s">
        <v>24</v>
      </c>
      <c r="C23" s="151">
        <f>SUM(C19:C21)</f>
        <v>37230</v>
      </c>
      <c r="D23" s="256">
        <v>5161800</v>
      </c>
      <c r="E23" s="141"/>
      <c r="F23" s="149"/>
      <c r="G23" s="134"/>
      <c r="H23" s="206"/>
    </row>
    <row r="24" spans="1:8" ht="15.75">
      <c r="A24" s="212"/>
      <c r="B24" s="147"/>
      <c r="C24" s="143"/>
      <c r="D24" s="215"/>
      <c r="E24" s="141"/>
      <c r="F24" s="134"/>
      <c r="G24" s="134"/>
      <c r="H24" s="206"/>
    </row>
    <row r="25" spans="1:8" ht="15.75">
      <c r="A25" s="249" t="s">
        <v>30</v>
      </c>
      <c r="B25" s="209" t="s">
        <v>104</v>
      </c>
      <c r="C25" s="210">
        <v>96</v>
      </c>
      <c r="D25" s="216"/>
      <c r="E25" s="141"/>
      <c r="F25" s="134"/>
      <c r="G25" s="134"/>
      <c r="H25" s="206"/>
    </row>
    <row r="26" spans="1:8" ht="15.75">
      <c r="A26" s="134"/>
      <c r="B26" s="209" t="s">
        <v>96</v>
      </c>
      <c r="C26" s="210">
        <v>119</v>
      </c>
      <c r="D26" s="216"/>
      <c r="E26" s="141"/>
      <c r="F26" s="217"/>
      <c r="G26" s="214"/>
      <c r="H26" s="206"/>
    </row>
    <row r="27" spans="1:8" ht="15.75">
      <c r="A27" s="134"/>
      <c r="B27" s="209" t="s">
        <v>113</v>
      </c>
      <c r="C27" s="210">
        <v>8801</v>
      </c>
      <c r="D27" s="216"/>
      <c r="E27" s="141"/>
      <c r="F27" s="134"/>
      <c r="G27" s="134"/>
      <c r="H27" s="214"/>
    </row>
    <row r="28" spans="1:8" ht="15.75">
      <c r="A28" s="134"/>
      <c r="B28" s="209"/>
      <c r="C28" s="210"/>
      <c r="D28" s="216"/>
      <c r="E28" s="152"/>
      <c r="F28" s="152"/>
      <c r="G28" s="152"/>
      <c r="H28" s="206"/>
    </row>
    <row r="29" spans="1:8" ht="15.75">
      <c r="A29" s="134"/>
      <c r="B29" s="147" t="s">
        <v>24</v>
      </c>
      <c r="C29" s="151">
        <f>SUM(C25:C27)</f>
        <v>9016</v>
      </c>
      <c r="D29" s="215">
        <v>21663.72</v>
      </c>
      <c r="E29" s="152"/>
      <c r="F29" s="187"/>
      <c r="G29" s="152"/>
      <c r="H29" s="138"/>
    </row>
    <row r="30" spans="1:8" ht="15.75">
      <c r="A30" s="212"/>
      <c r="B30" s="134"/>
      <c r="C30" s="134"/>
      <c r="D30" s="134"/>
      <c r="E30" s="152"/>
      <c r="F30" s="152"/>
      <c r="G30" s="152"/>
      <c r="H30" s="138"/>
    </row>
    <row r="31" spans="1:8" ht="15.75">
      <c r="A31" s="250" t="s">
        <v>31</v>
      </c>
      <c r="B31" s="209" t="s">
        <v>121</v>
      </c>
      <c r="C31" s="210">
        <v>3795</v>
      </c>
      <c r="D31" s="213"/>
      <c r="E31" s="152"/>
      <c r="F31" s="152"/>
      <c r="G31" s="152"/>
      <c r="H31" s="138"/>
    </row>
    <row r="32" spans="1:8" ht="15">
      <c r="A32" s="138"/>
      <c r="B32" s="209" t="s">
        <v>112</v>
      </c>
      <c r="C32" s="210">
        <v>4960</v>
      </c>
      <c r="D32" s="213"/>
      <c r="E32" s="141"/>
      <c r="F32" s="134"/>
      <c r="G32" s="134"/>
      <c r="H32" s="138"/>
    </row>
    <row r="33" spans="1:8" ht="15.75">
      <c r="A33" s="146"/>
      <c r="B33" s="209" t="s">
        <v>97</v>
      </c>
      <c r="C33" s="210">
        <v>1190</v>
      </c>
      <c r="D33" s="211"/>
      <c r="E33" s="141"/>
      <c r="F33" s="134"/>
      <c r="G33" s="134"/>
      <c r="H33" s="138"/>
    </row>
    <row r="34" spans="1:8" ht="15.75">
      <c r="A34" s="212"/>
      <c r="B34" s="209" t="s">
        <v>115</v>
      </c>
      <c r="C34" s="210">
        <v>16572</v>
      </c>
      <c r="D34" s="213"/>
      <c r="E34" s="141"/>
      <c r="F34" s="134"/>
      <c r="G34" s="134"/>
      <c r="H34" s="138"/>
    </row>
    <row r="35" spans="1:8" ht="15.75">
      <c r="A35" s="212"/>
      <c r="B35" s="209" t="s">
        <v>93</v>
      </c>
      <c r="C35" s="210">
        <v>1491</v>
      </c>
      <c r="D35" s="211"/>
      <c r="E35" s="141"/>
      <c r="F35" s="134"/>
      <c r="G35" s="134"/>
      <c r="H35" s="138"/>
    </row>
    <row r="36" spans="1:8" ht="15.75">
      <c r="A36" s="212"/>
      <c r="B36" s="138" t="s">
        <v>95</v>
      </c>
      <c r="C36" s="148">
        <v>4393</v>
      </c>
      <c r="D36" s="213"/>
      <c r="E36" s="141"/>
      <c r="F36" s="134"/>
      <c r="G36" s="134"/>
      <c r="H36" s="138"/>
    </row>
    <row r="37" spans="1:8" ht="15.75">
      <c r="A37" s="212"/>
      <c r="B37" s="138"/>
      <c r="C37" s="148"/>
      <c r="D37" s="213"/>
      <c r="E37" s="141"/>
      <c r="F37" s="134"/>
      <c r="G37" s="134"/>
      <c r="H37" s="138"/>
    </row>
    <row r="38" spans="1:8" ht="15.75">
      <c r="A38" s="138"/>
      <c r="B38" s="147" t="s">
        <v>24</v>
      </c>
      <c r="C38" s="143">
        <f>SUM(C31:C36)</f>
        <v>32401</v>
      </c>
      <c r="D38" s="215">
        <v>1381324.75</v>
      </c>
      <c r="E38" s="141"/>
      <c r="F38" s="153"/>
      <c r="G38" s="134"/>
      <c r="H38" s="138"/>
    </row>
    <row r="39" spans="1:8" ht="15.75">
      <c r="A39" s="212"/>
      <c r="B39" s="147"/>
      <c r="C39" s="143"/>
      <c r="D39" s="215"/>
      <c r="E39" s="141"/>
      <c r="F39" s="153"/>
      <c r="G39" s="134"/>
      <c r="H39" s="138"/>
    </row>
    <row r="40" spans="1:8" ht="15.75">
      <c r="A40" s="212"/>
      <c r="B40" s="147"/>
      <c r="C40" s="143"/>
      <c r="D40" s="219"/>
      <c r="E40" s="141"/>
      <c r="F40" s="153"/>
      <c r="G40" s="134"/>
      <c r="H40" s="138"/>
    </row>
    <row r="41" spans="1:8" ht="15.75">
      <c r="A41" s="248" t="s">
        <v>32</v>
      </c>
      <c r="B41" s="138" t="s">
        <v>97</v>
      </c>
      <c r="C41" s="207" t="s">
        <v>84</v>
      </c>
      <c r="D41" s="213"/>
      <c r="E41" s="141"/>
      <c r="F41" s="153"/>
      <c r="G41" s="214"/>
      <c r="H41" s="138"/>
    </row>
    <row r="42" spans="1:8" ht="15.75">
      <c r="A42" s="212"/>
      <c r="B42" s="147"/>
      <c r="C42" s="143"/>
      <c r="D42" s="219"/>
      <c r="E42" s="141"/>
      <c r="F42" s="153"/>
      <c r="G42" s="138"/>
      <c r="H42" s="138"/>
    </row>
    <row r="43" spans="1:8" ht="15.75">
      <c r="A43" s="212"/>
      <c r="B43" s="147" t="s">
        <v>24</v>
      </c>
      <c r="C43" s="207" t="s">
        <v>84</v>
      </c>
      <c r="D43" s="207" t="s">
        <v>84</v>
      </c>
      <c r="E43" s="141"/>
      <c r="F43" s="153"/>
      <c r="G43" s="138"/>
      <c r="H43" s="138"/>
    </row>
    <row r="44" spans="1:8" ht="15.75">
      <c r="A44" s="212"/>
      <c r="B44" s="220"/>
      <c r="C44" s="148"/>
      <c r="D44" s="199"/>
      <c r="E44" s="141"/>
      <c r="F44" s="153"/>
      <c r="G44" s="138"/>
      <c r="H44" s="138"/>
    </row>
    <row r="45" spans="1:8" ht="15.75">
      <c r="A45" s="249" t="s">
        <v>33</v>
      </c>
      <c r="B45" s="55" t="s">
        <v>112</v>
      </c>
      <c r="C45" s="57">
        <v>14508</v>
      </c>
      <c r="D45" s="213"/>
      <c r="E45" s="141"/>
      <c r="F45" s="153"/>
      <c r="G45" s="138"/>
      <c r="H45" s="138"/>
    </row>
    <row r="46" spans="1:8" ht="15">
      <c r="A46" s="138"/>
      <c r="B46" s="138"/>
      <c r="C46" s="148"/>
      <c r="D46" s="213"/>
      <c r="E46" s="141"/>
      <c r="F46" s="134"/>
      <c r="G46" s="138"/>
      <c r="H46" s="138"/>
    </row>
    <row r="47" spans="1:8" ht="15.75">
      <c r="A47" s="212"/>
      <c r="B47" s="147" t="s">
        <v>24</v>
      </c>
      <c r="C47" s="143">
        <f>SUM(C45)</f>
        <v>14508</v>
      </c>
      <c r="D47" s="207" t="s">
        <v>84</v>
      </c>
      <c r="E47" s="141"/>
      <c r="F47" s="149"/>
      <c r="G47" s="138"/>
      <c r="H47" s="138"/>
    </row>
    <row r="48" spans="1:8" ht="15.75">
      <c r="A48" s="212"/>
      <c r="B48" s="208"/>
      <c r="C48" s="148"/>
      <c r="D48" s="199"/>
      <c r="E48" s="141"/>
      <c r="F48" s="138"/>
      <c r="G48" s="138"/>
      <c r="H48" s="138"/>
    </row>
    <row r="49" spans="1:8" ht="15.75">
      <c r="A49" s="249" t="s">
        <v>34</v>
      </c>
      <c r="B49" s="55" t="s">
        <v>97</v>
      </c>
      <c r="C49" s="57">
        <v>52000</v>
      </c>
      <c r="D49" s="255"/>
      <c r="E49" s="141"/>
      <c r="F49" s="214"/>
      <c r="G49" s="138"/>
      <c r="H49" s="138"/>
    </row>
    <row r="50" spans="1:8" ht="15">
      <c r="A50" s="138"/>
      <c r="B50" s="138"/>
      <c r="C50" s="148"/>
      <c r="D50" s="213"/>
      <c r="E50" s="141"/>
      <c r="F50" s="138"/>
      <c r="G50" s="138"/>
      <c r="H50" s="138"/>
    </row>
    <row r="51" spans="1:8" ht="15.75">
      <c r="A51" s="212"/>
      <c r="B51" s="147" t="s">
        <v>24</v>
      </c>
      <c r="C51" s="143">
        <f>SUM(C49)</f>
        <v>52000</v>
      </c>
      <c r="D51" s="207" t="s">
        <v>84</v>
      </c>
      <c r="E51" s="141"/>
      <c r="F51" s="138"/>
      <c r="G51" s="138"/>
      <c r="H51" s="138"/>
    </row>
    <row r="52" spans="1:8" ht="15.75">
      <c r="A52" s="212"/>
      <c r="B52" s="208"/>
      <c r="C52" s="148"/>
      <c r="D52" s="199"/>
      <c r="E52" s="141"/>
      <c r="F52" s="138"/>
      <c r="G52" s="138"/>
      <c r="H52" s="138"/>
    </row>
    <row r="53" spans="1:8" ht="15.75">
      <c r="A53" s="249" t="s">
        <v>35</v>
      </c>
      <c r="B53" s="138" t="s">
        <v>113</v>
      </c>
      <c r="C53" s="207" t="s">
        <v>84</v>
      </c>
      <c r="D53" s="221"/>
      <c r="E53" s="141"/>
      <c r="F53" s="214"/>
      <c r="G53" s="138"/>
      <c r="H53" s="138"/>
    </row>
    <row r="54" spans="1:8" ht="15.75">
      <c r="A54" s="249"/>
      <c r="B54" s="138" t="s">
        <v>95</v>
      </c>
      <c r="C54" s="207" t="s">
        <v>84</v>
      </c>
      <c r="D54" s="221"/>
      <c r="E54" s="141"/>
      <c r="F54" s="214"/>
      <c r="G54" s="138"/>
      <c r="H54" s="138"/>
    </row>
    <row r="55" spans="1:8" ht="15">
      <c r="A55" s="138"/>
      <c r="B55" s="138"/>
      <c r="C55" s="148"/>
      <c r="D55" s="213"/>
      <c r="E55" s="141"/>
      <c r="F55" s="138"/>
      <c r="G55" s="138"/>
      <c r="H55" s="138"/>
    </row>
    <row r="56" spans="1:8" ht="15.75">
      <c r="A56" s="212"/>
      <c r="B56" s="147" t="s">
        <v>24</v>
      </c>
      <c r="C56" s="68">
        <v>1888564</v>
      </c>
      <c r="D56" s="207" t="s">
        <v>84</v>
      </c>
      <c r="E56" s="141"/>
      <c r="F56" s="138"/>
      <c r="G56" s="138"/>
      <c r="H56" s="138"/>
    </row>
    <row r="57" spans="1:8" ht="15.75">
      <c r="A57" s="212"/>
      <c r="B57" s="220"/>
      <c r="C57" s="148"/>
      <c r="D57" s="199"/>
      <c r="E57" s="141"/>
      <c r="F57" s="138"/>
      <c r="G57" s="138"/>
      <c r="H57" s="138"/>
    </row>
    <row r="58" spans="1:8" ht="15.75">
      <c r="A58" s="249" t="s">
        <v>36</v>
      </c>
      <c r="B58" s="55" t="s">
        <v>104</v>
      </c>
      <c r="C58" s="57">
        <v>101948</v>
      </c>
      <c r="D58" s="211"/>
      <c r="E58" s="141"/>
      <c r="F58" s="148"/>
      <c r="G58" s="138"/>
      <c r="H58" s="138"/>
    </row>
    <row r="59" spans="1:8" ht="15.75">
      <c r="A59" s="212"/>
      <c r="B59" s="55" t="s">
        <v>96</v>
      </c>
      <c r="C59" s="57">
        <v>67576</v>
      </c>
      <c r="D59" s="213"/>
      <c r="E59" s="141"/>
      <c r="F59" s="138"/>
      <c r="G59" s="138"/>
      <c r="H59" s="138"/>
    </row>
    <row r="60" spans="1:8" ht="15.75">
      <c r="A60" s="212"/>
      <c r="B60" s="55" t="s">
        <v>108</v>
      </c>
      <c r="C60" s="57">
        <v>2038</v>
      </c>
      <c r="D60" s="211"/>
      <c r="E60" s="141"/>
      <c r="F60" s="134"/>
      <c r="G60" s="134"/>
      <c r="H60" s="214"/>
    </row>
    <row r="61" spans="1:8" ht="15.75">
      <c r="A61" s="212"/>
      <c r="B61" s="55" t="s">
        <v>109</v>
      </c>
      <c r="C61" s="57">
        <v>97322</v>
      </c>
      <c r="D61" s="211"/>
      <c r="E61" s="141"/>
      <c r="F61" s="134"/>
      <c r="G61" s="134"/>
      <c r="H61" s="214"/>
    </row>
    <row r="62" spans="1:8" ht="15.75">
      <c r="A62" s="212"/>
      <c r="B62" s="55" t="s">
        <v>121</v>
      </c>
      <c r="C62" s="57">
        <v>8500</v>
      </c>
      <c r="D62" s="213"/>
      <c r="E62" s="141"/>
      <c r="F62" s="134"/>
      <c r="G62" s="134"/>
      <c r="H62" s="214"/>
    </row>
    <row r="63" spans="1:8" ht="15.75">
      <c r="A63" s="212"/>
      <c r="B63" s="55" t="s">
        <v>111</v>
      </c>
      <c r="C63" s="57">
        <v>704</v>
      </c>
      <c r="D63" s="213"/>
      <c r="E63" s="141"/>
      <c r="F63" s="134"/>
      <c r="G63" s="134"/>
      <c r="H63" s="214"/>
    </row>
    <row r="64" spans="1:8" ht="15.75">
      <c r="A64" s="212"/>
      <c r="B64" s="55" t="s">
        <v>112</v>
      </c>
      <c r="C64" s="57">
        <v>39210</v>
      </c>
      <c r="D64" s="213"/>
      <c r="E64" s="141"/>
      <c r="F64" s="134"/>
      <c r="G64" s="134"/>
      <c r="H64" s="214"/>
    </row>
    <row r="65" spans="1:8" ht="15.75">
      <c r="A65" s="212"/>
      <c r="B65" s="55" t="s">
        <v>113</v>
      </c>
      <c r="C65" s="57">
        <v>251017</v>
      </c>
      <c r="D65" s="211"/>
      <c r="E65" s="141"/>
      <c r="F65" s="134"/>
      <c r="G65" s="134"/>
      <c r="H65" s="214"/>
    </row>
    <row r="66" spans="1:8" ht="15.75">
      <c r="A66" s="212"/>
      <c r="B66" s="55" t="s">
        <v>97</v>
      </c>
      <c r="C66" s="57">
        <v>262511</v>
      </c>
      <c r="D66" s="213"/>
      <c r="E66" s="141"/>
      <c r="F66" s="134"/>
      <c r="G66" s="134"/>
      <c r="H66" s="214"/>
    </row>
    <row r="67" spans="1:8" ht="15.75">
      <c r="A67" s="212"/>
      <c r="B67" s="55" t="s">
        <v>98</v>
      </c>
      <c r="C67" s="57">
        <v>586804</v>
      </c>
      <c r="D67" s="213"/>
      <c r="E67" s="141"/>
      <c r="F67" s="134"/>
      <c r="G67" s="134"/>
      <c r="H67" s="214"/>
    </row>
    <row r="68" spans="1:8" ht="15.75">
      <c r="A68" s="212"/>
      <c r="B68" s="55" t="s">
        <v>93</v>
      </c>
      <c r="C68" s="57">
        <v>322089</v>
      </c>
      <c r="D68" s="213"/>
      <c r="E68" s="141"/>
      <c r="F68" s="134"/>
      <c r="G68" s="134"/>
      <c r="H68" s="214"/>
    </row>
    <row r="69" spans="1:8" ht="15.75">
      <c r="A69" s="212"/>
      <c r="B69" s="55" t="s">
        <v>115</v>
      </c>
      <c r="C69" s="57">
        <v>103065</v>
      </c>
      <c r="D69" s="213"/>
      <c r="E69" s="141"/>
      <c r="F69" s="134"/>
      <c r="G69" s="134"/>
      <c r="H69" s="138"/>
    </row>
    <row r="70" spans="1:8" ht="15.75">
      <c r="A70" s="212"/>
      <c r="B70" s="55" t="s">
        <v>95</v>
      </c>
      <c r="C70" s="57">
        <v>86296</v>
      </c>
      <c r="D70" s="213"/>
      <c r="E70" s="141"/>
      <c r="F70" s="134"/>
      <c r="G70" s="134"/>
      <c r="H70" s="138"/>
    </row>
    <row r="71" spans="1:8" ht="15">
      <c r="A71" s="138"/>
      <c r="B71" s="138"/>
      <c r="C71" s="148"/>
      <c r="D71" s="213"/>
      <c r="E71" s="141"/>
      <c r="F71" s="134"/>
      <c r="G71" s="134"/>
      <c r="H71" s="138"/>
    </row>
    <row r="72" spans="1:8" ht="15.75">
      <c r="A72" s="212"/>
      <c r="B72" s="147" t="s">
        <v>24</v>
      </c>
      <c r="C72" s="143">
        <f>SUM(C58:C70)</f>
        <v>1929080</v>
      </c>
      <c r="D72" s="215">
        <v>41421958.94</v>
      </c>
      <c r="E72" s="141"/>
      <c r="F72" s="149"/>
      <c r="G72" s="134"/>
      <c r="H72" s="138"/>
    </row>
    <row r="73" spans="1:8" ht="15.75">
      <c r="A73" s="212"/>
      <c r="B73" s="208"/>
      <c r="C73" s="148"/>
      <c r="D73" s="199"/>
      <c r="E73" s="141"/>
      <c r="F73" s="134"/>
      <c r="G73" s="134"/>
      <c r="H73" s="138"/>
    </row>
    <row r="74" spans="1:8" ht="15.75">
      <c r="A74" s="249" t="s">
        <v>37</v>
      </c>
      <c r="B74" s="209" t="s">
        <v>104</v>
      </c>
      <c r="C74" s="210">
        <v>3200</v>
      </c>
      <c r="D74" s="211"/>
      <c r="E74" s="141"/>
      <c r="F74" s="134"/>
      <c r="G74" s="134"/>
      <c r="H74" s="138"/>
    </row>
    <row r="75" spans="1:8" ht="15">
      <c r="A75" s="138"/>
      <c r="B75" s="209" t="s">
        <v>96</v>
      </c>
      <c r="C75" s="210">
        <v>98287</v>
      </c>
      <c r="D75" s="213"/>
      <c r="E75" s="134"/>
      <c r="F75" s="138"/>
      <c r="G75" s="138"/>
      <c r="H75" s="138"/>
    </row>
    <row r="76" spans="1:8" ht="15.75">
      <c r="A76" s="212"/>
      <c r="B76" s="209" t="s">
        <v>109</v>
      </c>
      <c r="C76" s="210">
        <v>21359</v>
      </c>
      <c r="D76" s="211"/>
      <c r="E76" s="134"/>
      <c r="F76" s="134"/>
      <c r="G76" s="134"/>
      <c r="H76" s="138"/>
    </row>
    <row r="77" spans="1:8" ht="15.75">
      <c r="A77" s="212"/>
      <c r="B77" s="209" t="s">
        <v>121</v>
      </c>
      <c r="C77" s="210">
        <v>2500</v>
      </c>
      <c r="D77" s="213"/>
      <c r="E77" s="134"/>
      <c r="F77" s="134"/>
      <c r="G77" s="134"/>
      <c r="H77" s="138"/>
    </row>
    <row r="78" spans="1:8" ht="15.75">
      <c r="A78" s="212"/>
      <c r="B78" s="209" t="s">
        <v>111</v>
      </c>
      <c r="C78" s="210">
        <v>90</v>
      </c>
      <c r="D78" s="213"/>
      <c r="E78" s="134"/>
      <c r="F78" s="134"/>
      <c r="G78" s="134"/>
      <c r="H78" s="138"/>
    </row>
    <row r="79" spans="1:8" ht="15.75">
      <c r="A79" s="212"/>
      <c r="B79" s="209" t="s">
        <v>112</v>
      </c>
      <c r="C79" s="210">
        <v>6287</v>
      </c>
      <c r="D79" s="211"/>
      <c r="E79" s="134"/>
      <c r="F79" s="134"/>
      <c r="G79" s="134"/>
      <c r="H79" s="138"/>
    </row>
    <row r="80" spans="1:8" ht="15.75">
      <c r="A80" s="212"/>
      <c r="B80" s="209" t="s">
        <v>113</v>
      </c>
      <c r="C80" s="210">
        <v>60621</v>
      </c>
      <c r="D80" s="213"/>
      <c r="E80" s="134"/>
      <c r="F80" s="134"/>
      <c r="G80" s="134"/>
      <c r="H80" s="138"/>
    </row>
    <row r="81" spans="1:8" ht="15.75">
      <c r="A81" s="212"/>
      <c r="B81" s="209" t="s">
        <v>98</v>
      </c>
      <c r="C81" s="210">
        <v>39000</v>
      </c>
      <c r="D81" s="213"/>
      <c r="E81" s="134"/>
      <c r="F81" s="134"/>
      <c r="G81" s="134"/>
      <c r="H81" s="138"/>
    </row>
    <row r="82" spans="1:8" ht="15.75">
      <c r="A82" s="212"/>
      <c r="B82" s="209" t="s">
        <v>93</v>
      </c>
      <c r="C82" s="210">
        <v>432372</v>
      </c>
      <c r="D82" s="213"/>
      <c r="E82" s="134"/>
      <c r="F82" s="134"/>
      <c r="G82" s="134"/>
      <c r="H82" s="138"/>
    </row>
    <row r="83" spans="1:8" ht="15.75">
      <c r="A83" s="212"/>
      <c r="B83" s="209" t="s">
        <v>95</v>
      </c>
      <c r="C83" s="210">
        <v>597</v>
      </c>
      <c r="D83" s="213"/>
      <c r="E83" s="134"/>
      <c r="F83" s="134"/>
      <c r="G83" s="134"/>
      <c r="H83" s="138"/>
    </row>
    <row r="84" spans="1:8" ht="15.75">
      <c r="A84" s="138"/>
      <c r="B84" s="138"/>
      <c r="C84" s="148"/>
      <c r="D84" s="215"/>
      <c r="E84" s="134"/>
      <c r="F84" s="134"/>
      <c r="G84" s="134"/>
      <c r="H84" s="138"/>
    </row>
    <row r="85" spans="1:8" ht="15.75">
      <c r="A85" s="212"/>
      <c r="B85" s="147" t="s">
        <v>24</v>
      </c>
      <c r="C85" s="143">
        <f>SUM(C74:C83)</f>
        <v>664313</v>
      </c>
      <c r="D85" s="215">
        <v>17903726.51</v>
      </c>
      <c r="E85" s="134"/>
      <c r="F85" s="134"/>
      <c r="G85" s="134"/>
      <c r="H85" s="138"/>
    </row>
    <row r="86" spans="1:8" ht="15.75">
      <c r="A86" s="212"/>
      <c r="B86" s="220"/>
      <c r="C86" s="222"/>
      <c r="D86" s="223"/>
      <c r="E86" s="141"/>
      <c r="F86" s="134"/>
      <c r="G86" s="134"/>
      <c r="H86" s="138"/>
    </row>
    <row r="87" spans="1:8" ht="15.75">
      <c r="A87" s="249" t="s">
        <v>38</v>
      </c>
      <c r="B87" s="55" t="s">
        <v>104</v>
      </c>
      <c r="C87" s="57">
        <v>207333</v>
      </c>
      <c r="D87" s="211"/>
      <c r="E87" s="134"/>
      <c r="F87" s="134"/>
      <c r="G87" s="134"/>
      <c r="H87" s="138"/>
    </row>
    <row r="88" spans="1:8" ht="15.75">
      <c r="A88" s="146"/>
      <c r="B88" s="55" t="s">
        <v>96</v>
      </c>
      <c r="C88" s="57">
        <v>13034</v>
      </c>
      <c r="D88" s="213"/>
      <c r="E88" s="134"/>
      <c r="F88" s="147"/>
      <c r="G88" s="224"/>
      <c r="H88" s="138"/>
    </row>
    <row r="89" spans="1:8" ht="15">
      <c r="A89" s="138"/>
      <c r="B89" s="55" t="s">
        <v>109</v>
      </c>
      <c r="C89" s="57">
        <v>401</v>
      </c>
      <c r="D89" s="211"/>
      <c r="E89" s="134"/>
      <c r="F89" s="134"/>
      <c r="G89" s="134"/>
      <c r="H89" s="138"/>
    </row>
    <row r="90" spans="1:8" ht="15">
      <c r="A90" s="138"/>
      <c r="B90" s="55" t="s">
        <v>97</v>
      </c>
      <c r="C90" s="57">
        <v>9949</v>
      </c>
      <c r="D90" s="213"/>
      <c r="E90" s="134"/>
      <c r="F90" s="134"/>
      <c r="G90" s="134"/>
      <c r="H90" s="138"/>
    </row>
    <row r="91" spans="1:8" ht="15.75">
      <c r="A91" s="146"/>
      <c r="B91" s="55" t="s">
        <v>98</v>
      </c>
      <c r="C91" s="57">
        <v>5213</v>
      </c>
      <c r="D91" s="211"/>
      <c r="E91" s="134"/>
      <c r="F91" s="134"/>
      <c r="G91" s="134"/>
      <c r="H91" s="138"/>
    </row>
    <row r="92" spans="1:8" ht="15.75">
      <c r="A92" s="212"/>
      <c r="B92" s="55" t="s">
        <v>93</v>
      </c>
      <c r="C92" s="57">
        <v>4000</v>
      </c>
      <c r="D92" s="213"/>
      <c r="E92" s="134"/>
      <c r="F92" s="134"/>
      <c r="G92" s="134"/>
      <c r="H92" s="138"/>
    </row>
    <row r="93" spans="1:8" ht="15.75">
      <c r="A93" s="212"/>
      <c r="B93" s="55" t="s">
        <v>95</v>
      </c>
      <c r="C93" s="57">
        <v>24000</v>
      </c>
      <c r="D93" s="215"/>
      <c r="E93" s="134"/>
      <c r="F93" s="149"/>
      <c r="G93" s="134"/>
      <c r="H93" s="138"/>
    </row>
    <row r="94" spans="1:8" ht="15.75">
      <c r="A94" s="212"/>
      <c r="B94" s="55"/>
      <c r="C94" s="57"/>
      <c r="D94" s="215"/>
      <c r="E94" s="134"/>
      <c r="F94" s="149"/>
      <c r="G94" s="134"/>
      <c r="H94" s="138"/>
    </row>
    <row r="95" spans="1:8" ht="15.75">
      <c r="A95" s="212"/>
      <c r="B95" s="190" t="s">
        <v>24</v>
      </c>
      <c r="C95" s="192">
        <f>SUM(C87:C93)</f>
        <v>263930</v>
      </c>
      <c r="D95" s="215">
        <v>3200095.7</v>
      </c>
      <c r="E95" s="253"/>
      <c r="F95" s="149"/>
      <c r="G95" s="134"/>
      <c r="H95" s="138"/>
    </row>
    <row r="96" spans="1:8" ht="15.75">
      <c r="A96" s="212"/>
      <c r="B96" s="220"/>
      <c r="C96" s="222"/>
      <c r="D96" s="223"/>
      <c r="E96" s="134"/>
      <c r="F96" s="134"/>
      <c r="G96" s="134"/>
      <c r="H96" s="138"/>
    </row>
    <row r="97" spans="1:8" ht="15.75">
      <c r="A97" s="249" t="s">
        <v>39</v>
      </c>
      <c r="B97" s="138" t="s">
        <v>105</v>
      </c>
      <c r="C97" s="148">
        <v>8848</v>
      </c>
      <c r="D97" s="213"/>
      <c r="E97" s="134"/>
      <c r="F97" s="134"/>
      <c r="G97" s="134"/>
      <c r="H97" s="138"/>
    </row>
    <row r="98" spans="1:8" ht="15.75">
      <c r="A98" s="138"/>
      <c r="B98" s="147"/>
      <c r="C98" s="143"/>
      <c r="D98" s="215"/>
      <c r="E98" s="141"/>
      <c r="F98" s="138"/>
      <c r="G98" s="138"/>
      <c r="H98" s="138"/>
    </row>
    <row r="99" spans="1:8" ht="15.75">
      <c r="A99" s="212"/>
      <c r="B99" s="147" t="s">
        <v>24</v>
      </c>
      <c r="C99" s="143">
        <f>SUM(C97)</f>
        <v>8848</v>
      </c>
      <c r="D99" s="207" t="s">
        <v>84</v>
      </c>
      <c r="E99" s="141"/>
      <c r="F99" s="138"/>
      <c r="G99" s="138"/>
      <c r="H99" s="138"/>
    </row>
    <row r="100" spans="1:8" ht="15.75">
      <c r="A100" s="212"/>
      <c r="B100" s="220"/>
      <c r="C100" s="148"/>
      <c r="D100" s="199"/>
      <c r="E100" s="141"/>
      <c r="F100" s="138"/>
      <c r="G100" s="138"/>
      <c r="H100" s="138"/>
    </row>
    <row r="101" spans="1:8" ht="15.75">
      <c r="A101" s="249" t="s">
        <v>40</v>
      </c>
      <c r="B101" s="209" t="s">
        <v>105</v>
      </c>
      <c r="C101" s="210">
        <v>150441</v>
      </c>
      <c r="D101" s="213"/>
      <c r="E101" s="141"/>
      <c r="F101" s="214"/>
      <c r="G101" s="138"/>
      <c r="H101" s="138"/>
    </row>
    <row r="102" spans="1:8" ht="15">
      <c r="A102" s="138"/>
      <c r="B102" s="209" t="s">
        <v>93</v>
      </c>
      <c r="C102" s="210">
        <v>8916</v>
      </c>
      <c r="D102" s="213"/>
      <c r="E102" s="141"/>
      <c r="F102" s="138"/>
      <c r="G102" s="138"/>
      <c r="H102" s="138"/>
    </row>
    <row r="103" spans="1:8" ht="15.75">
      <c r="A103" s="212"/>
      <c r="B103" s="138"/>
      <c r="C103" s="148"/>
      <c r="D103" s="213"/>
      <c r="E103" s="141"/>
      <c r="F103" s="138"/>
      <c r="G103" s="138"/>
      <c r="H103" s="138"/>
    </row>
    <row r="104" spans="1:8" ht="15.75">
      <c r="A104" s="146"/>
      <c r="B104" s="147" t="s">
        <v>24</v>
      </c>
      <c r="C104" s="143">
        <f>SUM(C101:C102)</f>
        <v>159357</v>
      </c>
      <c r="D104" s="215">
        <v>1485873.41</v>
      </c>
      <c r="E104" s="141"/>
      <c r="F104" s="148"/>
      <c r="G104" s="138"/>
      <c r="H104" s="138"/>
    </row>
    <row r="105" spans="1:8" ht="15.75">
      <c r="A105" s="146"/>
      <c r="B105" s="147"/>
      <c r="C105" s="143"/>
      <c r="D105" s="215"/>
      <c r="E105" s="141"/>
      <c r="F105" s="214"/>
      <c r="G105" s="138"/>
      <c r="H105" s="138"/>
    </row>
    <row r="106" spans="1:8" ht="15.75">
      <c r="A106" s="249" t="s">
        <v>42</v>
      </c>
      <c r="B106" s="55" t="s">
        <v>104</v>
      </c>
      <c r="C106" s="57">
        <v>4250</v>
      </c>
      <c r="D106" s="211"/>
      <c r="E106" s="141"/>
      <c r="F106" s="138"/>
      <c r="G106" s="148"/>
      <c r="H106" s="214"/>
    </row>
    <row r="107" spans="1:8" ht="15.75">
      <c r="A107" s="212"/>
      <c r="B107" s="55" t="s">
        <v>105</v>
      </c>
      <c r="C107" s="57">
        <v>1540</v>
      </c>
      <c r="D107" s="213"/>
      <c r="E107" s="141"/>
      <c r="F107" s="138"/>
      <c r="G107" s="148"/>
      <c r="H107" s="214"/>
    </row>
    <row r="108" spans="1:8" ht="15.75">
      <c r="A108" s="212"/>
      <c r="B108" s="55" t="s">
        <v>96</v>
      </c>
      <c r="C108" s="57">
        <v>130174</v>
      </c>
      <c r="D108" s="213"/>
      <c r="E108" s="141"/>
      <c r="F108" s="134"/>
      <c r="G108" s="134"/>
      <c r="H108" s="214"/>
    </row>
    <row r="109" spans="1:8" ht="15.75">
      <c r="A109" s="212"/>
      <c r="B109" s="55" t="s">
        <v>108</v>
      </c>
      <c r="C109" s="57">
        <v>3798</v>
      </c>
      <c r="D109" s="211"/>
      <c r="E109" s="141"/>
      <c r="F109" s="134"/>
      <c r="G109" s="134"/>
      <c r="H109" s="214"/>
    </row>
    <row r="110" spans="1:8" ht="15.75">
      <c r="A110" s="212"/>
      <c r="B110" s="55" t="s">
        <v>121</v>
      </c>
      <c r="C110" s="57">
        <v>43400</v>
      </c>
      <c r="D110" s="211"/>
      <c r="E110" s="141"/>
      <c r="F110" s="134"/>
      <c r="G110" s="134"/>
      <c r="H110" s="214"/>
    </row>
    <row r="111" spans="1:8" ht="15.75">
      <c r="A111" s="212"/>
      <c r="B111" s="55" t="s">
        <v>111</v>
      </c>
      <c r="C111" s="57">
        <v>20030</v>
      </c>
      <c r="D111" s="213"/>
      <c r="E111" s="141"/>
      <c r="F111" s="134"/>
      <c r="G111" s="134"/>
      <c r="H111" s="214"/>
    </row>
    <row r="112" spans="1:8" ht="15.75">
      <c r="A112" s="212"/>
      <c r="B112" s="55" t="s">
        <v>112</v>
      </c>
      <c r="C112" s="57">
        <v>33600</v>
      </c>
      <c r="D112" s="213"/>
      <c r="E112" s="141"/>
      <c r="F112" s="134"/>
      <c r="G112" s="134"/>
      <c r="H112" s="214"/>
    </row>
    <row r="113" spans="1:8" ht="15.75">
      <c r="A113" s="212"/>
      <c r="B113" s="55" t="s">
        <v>113</v>
      </c>
      <c r="C113" s="57">
        <v>320</v>
      </c>
      <c r="D113" s="213"/>
      <c r="E113" s="141"/>
      <c r="F113" s="134"/>
      <c r="G113" s="134"/>
      <c r="H113" s="214"/>
    </row>
    <row r="114" spans="1:8" ht="15.75">
      <c r="A114" s="212"/>
      <c r="B114" s="55" t="s">
        <v>97</v>
      </c>
      <c r="C114" s="57">
        <v>5695</v>
      </c>
      <c r="D114" s="211"/>
      <c r="E114" s="141"/>
      <c r="F114" s="134"/>
      <c r="G114" s="134"/>
      <c r="H114" s="214"/>
    </row>
    <row r="115" spans="1:8" ht="15.75">
      <c r="A115" s="212"/>
      <c r="B115" s="55" t="s">
        <v>98</v>
      </c>
      <c r="C115" s="57">
        <v>34562</v>
      </c>
      <c r="D115" s="211"/>
      <c r="E115" s="141"/>
      <c r="F115" s="134"/>
      <c r="G115" s="134"/>
      <c r="H115" s="214"/>
    </row>
    <row r="116" spans="1:8" ht="15.75">
      <c r="A116" s="212"/>
      <c r="B116" s="55" t="s">
        <v>114</v>
      </c>
      <c r="C116" s="57">
        <v>1153</v>
      </c>
      <c r="D116" s="211"/>
      <c r="E116" s="141"/>
      <c r="F116" s="134"/>
      <c r="G116" s="134"/>
      <c r="H116" s="214"/>
    </row>
    <row r="117" spans="1:8" ht="15.75">
      <c r="A117" s="212"/>
      <c r="B117" s="55" t="s">
        <v>93</v>
      </c>
      <c r="C117" s="57">
        <v>156143</v>
      </c>
      <c r="D117" s="211"/>
      <c r="E117" s="141"/>
      <c r="F117" s="134"/>
      <c r="G117" s="134"/>
      <c r="H117" s="214"/>
    </row>
    <row r="118" spans="1:8" ht="15.75">
      <c r="A118" s="212"/>
      <c r="B118" s="55" t="s">
        <v>115</v>
      </c>
      <c r="C118" s="57">
        <v>5409</v>
      </c>
      <c r="D118" s="211"/>
      <c r="E118" s="141"/>
      <c r="F118" s="134"/>
      <c r="G118" s="134"/>
      <c r="H118" s="214"/>
    </row>
    <row r="119" spans="1:8" ht="15.75">
      <c r="A119" s="212"/>
      <c r="B119" s="55" t="s">
        <v>95</v>
      </c>
      <c r="C119" s="57">
        <v>51230</v>
      </c>
      <c r="D119" s="211"/>
      <c r="E119" s="141"/>
      <c r="F119" s="134"/>
      <c r="G119" s="134"/>
      <c r="H119" s="214"/>
    </row>
    <row r="120" spans="1:8" ht="15.75">
      <c r="A120" s="212"/>
      <c r="B120" s="138"/>
      <c r="C120" s="148"/>
      <c r="D120" s="213"/>
      <c r="E120" s="141"/>
      <c r="F120" s="134"/>
      <c r="G120" s="134"/>
      <c r="H120" s="214"/>
    </row>
    <row r="121" spans="1:8" ht="15.75">
      <c r="A121" s="138"/>
      <c r="B121" s="147" t="s">
        <v>24</v>
      </c>
      <c r="C121" s="143">
        <f>SUM(C106:C119)</f>
        <v>491304</v>
      </c>
      <c r="D121" s="215">
        <v>6127462.01</v>
      </c>
      <c r="E121" s="141"/>
      <c r="F121" s="149"/>
      <c r="G121" s="134"/>
      <c r="H121" s="214"/>
    </row>
    <row r="122" spans="1:8" ht="15.75">
      <c r="A122" s="212"/>
      <c r="B122" s="220"/>
      <c r="C122" s="148"/>
      <c r="D122" s="199"/>
      <c r="E122" s="141"/>
      <c r="F122" s="134"/>
      <c r="G122" s="134"/>
      <c r="H122" s="214"/>
    </row>
    <row r="123" spans="1:8" ht="15.75">
      <c r="A123" s="249" t="s">
        <v>43</v>
      </c>
      <c r="B123" s="209" t="s">
        <v>104</v>
      </c>
      <c r="C123" s="210">
        <v>1527455</v>
      </c>
      <c r="D123" s="211"/>
      <c r="E123" s="141"/>
      <c r="F123" s="134"/>
      <c r="G123" s="134"/>
      <c r="H123" s="214"/>
    </row>
    <row r="124" spans="1:8" ht="15.75">
      <c r="A124" s="212"/>
      <c r="B124" s="209" t="s">
        <v>105</v>
      </c>
      <c r="C124" s="210">
        <v>821715</v>
      </c>
      <c r="D124" s="213"/>
      <c r="E124" s="141"/>
      <c r="F124" s="138"/>
      <c r="G124" s="138"/>
      <c r="H124" s="138"/>
    </row>
    <row r="125" spans="1:8" ht="15.75">
      <c r="A125" s="212"/>
      <c r="B125" s="209" t="s">
        <v>96</v>
      </c>
      <c r="C125" s="210">
        <v>1033731</v>
      </c>
      <c r="D125" s="213"/>
      <c r="E125" s="141"/>
      <c r="F125" s="134"/>
      <c r="G125" s="134"/>
      <c r="H125" s="138"/>
    </row>
    <row r="126" spans="1:9" ht="15.75">
      <c r="A126" s="212"/>
      <c r="B126" s="209" t="s">
        <v>108</v>
      </c>
      <c r="C126" s="210">
        <v>20837</v>
      </c>
      <c r="D126" s="211"/>
      <c r="E126" s="141"/>
      <c r="F126" s="134"/>
      <c r="G126" s="134"/>
      <c r="H126" s="138"/>
      <c r="I126" s="134"/>
    </row>
    <row r="127" spans="1:9" ht="15.75">
      <c r="A127" s="212"/>
      <c r="B127" s="209" t="s">
        <v>109</v>
      </c>
      <c r="C127" s="210">
        <v>138157</v>
      </c>
      <c r="D127" s="211"/>
      <c r="E127" s="141"/>
      <c r="F127" s="134"/>
      <c r="G127" s="134"/>
      <c r="H127" s="138"/>
      <c r="I127" s="134"/>
    </row>
    <row r="128" spans="1:9" ht="15.75">
      <c r="A128" s="212"/>
      <c r="B128" s="209" t="s">
        <v>121</v>
      </c>
      <c r="C128" s="210">
        <v>557759</v>
      </c>
      <c r="D128" s="213"/>
      <c r="E128" s="141"/>
      <c r="F128" s="134"/>
      <c r="G128" s="134"/>
      <c r="H128" s="138"/>
      <c r="I128" s="134"/>
    </row>
    <row r="129" spans="1:9" ht="15.75">
      <c r="A129" s="212"/>
      <c r="B129" s="209" t="s">
        <v>111</v>
      </c>
      <c r="C129" s="210">
        <v>112496</v>
      </c>
      <c r="D129" s="213"/>
      <c r="E129" s="141"/>
      <c r="F129" s="134"/>
      <c r="G129" s="134"/>
      <c r="H129" s="138"/>
      <c r="I129" s="134"/>
    </row>
    <row r="130" spans="1:9" ht="15.75">
      <c r="A130" s="212"/>
      <c r="B130" s="209" t="s">
        <v>112</v>
      </c>
      <c r="C130" s="210">
        <v>82220</v>
      </c>
      <c r="D130" s="213"/>
      <c r="E130" s="141"/>
      <c r="F130" s="134"/>
      <c r="G130" s="134"/>
      <c r="H130" s="138"/>
      <c r="I130" s="134"/>
    </row>
    <row r="131" spans="1:9" ht="15.75">
      <c r="A131" s="212"/>
      <c r="B131" s="209" t="s">
        <v>113</v>
      </c>
      <c r="C131" s="210">
        <v>389690</v>
      </c>
      <c r="D131" s="211"/>
      <c r="E131" s="141"/>
      <c r="F131" s="134"/>
      <c r="G131" s="134"/>
      <c r="H131" s="138"/>
      <c r="I131" s="134"/>
    </row>
    <row r="132" spans="1:9" ht="15.75">
      <c r="A132" s="212"/>
      <c r="B132" s="209" t="s">
        <v>97</v>
      </c>
      <c r="C132" s="210">
        <v>391967</v>
      </c>
      <c r="D132" s="213"/>
      <c r="E132" s="141"/>
      <c r="F132" s="134"/>
      <c r="G132" s="134"/>
      <c r="H132" s="138"/>
      <c r="I132" s="134"/>
    </row>
    <row r="133" spans="1:9" ht="15.75">
      <c r="A133" s="212"/>
      <c r="B133" s="209" t="s">
        <v>98</v>
      </c>
      <c r="C133" s="210">
        <v>215568</v>
      </c>
      <c r="D133" s="213"/>
      <c r="E133" s="141"/>
      <c r="F133" s="134"/>
      <c r="G133" s="134"/>
      <c r="H133" s="138"/>
      <c r="I133" s="134"/>
    </row>
    <row r="134" spans="1:9" ht="15.75">
      <c r="A134" s="212"/>
      <c r="B134" s="209" t="s">
        <v>114</v>
      </c>
      <c r="C134" s="210">
        <v>53153</v>
      </c>
      <c r="D134" s="211"/>
      <c r="E134" s="141"/>
      <c r="F134" s="134"/>
      <c r="G134" s="134"/>
      <c r="H134" s="138"/>
      <c r="I134" s="134"/>
    </row>
    <row r="135" spans="1:9" ht="15.75">
      <c r="A135" s="212"/>
      <c r="B135" s="209" t="s">
        <v>93</v>
      </c>
      <c r="C135" s="210">
        <v>1407368</v>
      </c>
      <c r="D135" s="213"/>
      <c r="E135" s="141"/>
      <c r="F135" s="134"/>
      <c r="G135" s="134"/>
      <c r="H135" s="138"/>
      <c r="I135" s="134"/>
    </row>
    <row r="136" spans="1:9" ht="15.75">
      <c r="A136" s="212"/>
      <c r="B136" s="209" t="s">
        <v>115</v>
      </c>
      <c r="C136" s="210">
        <v>442899</v>
      </c>
      <c r="D136" s="213"/>
      <c r="E136" s="141"/>
      <c r="F136" s="134"/>
      <c r="G136" s="134"/>
      <c r="H136" s="138"/>
      <c r="I136" s="134"/>
    </row>
    <row r="137" spans="1:9" ht="15.75">
      <c r="A137" s="212"/>
      <c r="B137" s="209" t="s">
        <v>95</v>
      </c>
      <c r="C137" s="210">
        <v>3200</v>
      </c>
      <c r="D137" s="213"/>
      <c r="E137" s="141"/>
      <c r="F137" s="134"/>
      <c r="G137" s="134"/>
      <c r="H137" s="138"/>
      <c r="I137" s="134"/>
    </row>
    <row r="138" spans="1:9" ht="15">
      <c r="A138" s="138"/>
      <c r="B138" s="138"/>
      <c r="C138" s="148"/>
      <c r="D138" s="213"/>
      <c r="E138" s="141"/>
      <c r="F138" s="134"/>
      <c r="G138" s="134"/>
      <c r="H138" s="214"/>
      <c r="I138" s="138"/>
    </row>
    <row r="139" spans="1:9" ht="15.75">
      <c r="A139" s="212"/>
      <c r="B139" s="147" t="s">
        <v>24</v>
      </c>
      <c r="C139" s="143">
        <f>SUM(C123:C137)</f>
        <v>7198215</v>
      </c>
      <c r="D139" s="215">
        <v>97391452.5</v>
      </c>
      <c r="E139" s="141"/>
      <c r="F139" s="149"/>
      <c r="G139" s="134"/>
      <c r="H139" s="214"/>
      <c r="I139" s="134"/>
    </row>
    <row r="140" spans="1:9" ht="15.75">
      <c r="A140" s="212"/>
      <c r="B140" s="208"/>
      <c r="C140" s="148"/>
      <c r="D140" s="199"/>
      <c r="E140" s="141"/>
      <c r="F140" s="134"/>
      <c r="G140" s="134"/>
      <c r="H140" s="138"/>
      <c r="I140" s="134"/>
    </row>
    <row r="141" spans="1:9" ht="15.75">
      <c r="A141" s="249" t="s">
        <v>44</v>
      </c>
      <c r="B141" s="209" t="s">
        <v>104</v>
      </c>
      <c r="C141" s="210">
        <v>2876198</v>
      </c>
      <c r="D141" s="211"/>
      <c r="E141" s="141"/>
      <c r="F141" s="134"/>
      <c r="G141" s="134"/>
      <c r="H141" s="138"/>
      <c r="I141" s="134"/>
    </row>
    <row r="142" spans="1:9" ht="15.75">
      <c r="A142" s="212"/>
      <c r="B142" s="209" t="s">
        <v>105</v>
      </c>
      <c r="C142" s="210">
        <v>1042724</v>
      </c>
      <c r="D142" s="213"/>
      <c r="E142" s="141"/>
      <c r="F142" s="138"/>
      <c r="G142" s="138"/>
      <c r="H142" s="138"/>
      <c r="I142" s="134"/>
    </row>
    <row r="143" spans="1:9" ht="15.75">
      <c r="A143" s="212"/>
      <c r="B143" s="209" t="s">
        <v>96</v>
      </c>
      <c r="C143" s="210">
        <v>2061120</v>
      </c>
      <c r="D143" s="213"/>
      <c r="E143" s="141"/>
      <c r="F143" s="134"/>
      <c r="G143" s="134"/>
      <c r="H143" s="202"/>
      <c r="I143" s="154"/>
    </row>
    <row r="144" spans="1:9" ht="15.75">
      <c r="A144" s="212"/>
      <c r="B144" s="209" t="s">
        <v>107</v>
      </c>
      <c r="C144" s="210">
        <v>25790</v>
      </c>
      <c r="D144" s="213"/>
      <c r="E144" s="141"/>
      <c r="F144" s="134"/>
      <c r="G144" s="134"/>
      <c r="H144" s="138"/>
      <c r="I144" s="134"/>
    </row>
    <row r="145" spans="1:9" ht="15.75">
      <c r="A145" s="212"/>
      <c r="B145" s="209" t="s">
        <v>108</v>
      </c>
      <c r="C145" s="210">
        <v>252654</v>
      </c>
      <c r="D145" s="211"/>
      <c r="E145" s="141"/>
      <c r="F145" s="134"/>
      <c r="G145" s="134"/>
      <c r="H145" s="138"/>
      <c r="I145" s="134"/>
    </row>
    <row r="146" spans="1:9" ht="15.75">
      <c r="A146" s="212"/>
      <c r="B146" s="209" t="s">
        <v>109</v>
      </c>
      <c r="C146" s="210">
        <v>666590</v>
      </c>
      <c r="D146" s="211"/>
      <c r="E146" s="141"/>
      <c r="F146" s="134"/>
      <c r="G146" s="134"/>
      <c r="H146" s="138"/>
      <c r="I146" s="134"/>
    </row>
    <row r="147" spans="1:9" ht="15.75">
      <c r="A147" s="212"/>
      <c r="B147" s="209" t="s">
        <v>121</v>
      </c>
      <c r="C147" s="210">
        <v>945189</v>
      </c>
      <c r="D147" s="213"/>
      <c r="E147" s="141"/>
      <c r="F147" s="134"/>
      <c r="G147" s="134"/>
      <c r="H147" s="138"/>
      <c r="I147" s="134"/>
    </row>
    <row r="148" spans="1:9" ht="15.75">
      <c r="A148" s="212"/>
      <c r="B148" s="209" t="s">
        <v>111</v>
      </c>
      <c r="C148" s="210">
        <v>130491</v>
      </c>
      <c r="D148" s="213"/>
      <c r="E148" s="141"/>
      <c r="F148" s="134"/>
      <c r="G148" s="134"/>
      <c r="H148" s="138"/>
      <c r="I148" s="134"/>
    </row>
    <row r="149" spans="1:9" ht="15.75">
      <c r="A149" s="212"/>
      <c r="B149" s="209" t="s">
        <v>112</v>
      </c>
      <c r="C149" s="210">
        <v>482172</v>
      </c>
      <c r="D149" s="213"/>
      <c r="E149" s="141"/>
      <c r="F149" s="134"/>
      <c r="G149" s="134"/>
      <c r="H149" s="138"/>
      <c r="I149" s="134"/>
    </row>
    <row r="150" spans="1:9" ht="15.75">
      <c r="A150" s="212"/>
      <c r="B150" s="209" t="s">
        <v>113</v>
      </c>
      <c r="C150" s="210">
        <v>1550998</v>
      </c>
      <c r="D150" s="211"/>
      <c r="E150" s="141"/>
      <c r="F150" s="134"/>
      <c r="G150" s="134"/>
      <c r="H150" s="138"/>
      <c r="I150" s="134"/>
    </row>
    <row r="151" spans="1:9" ht="15.75">
      <c r="A151" s="212"/>
      <c r="B151" s="209" t="s">
        <v>97</v>
      </c>
      <c r="C151" s="210">
        <v>1046297</v>
      </c>
      <c r="D151" s="213"/>
      <c r="E151" s="141"/>
      <c r="F151" s="134"/>
      <c r="G151" s="134"/>
      <c r="H151" s="138"/>
      <c r="I151" s="134"/>
    </row>
    <row r="152" spans="1:9" ht="15.75">
      <c r="A152" s="212"/>
      <c r="B152" s="209" t="s">
        <v>98</v>
      </c>
      <c r="C152" s="210">
        <v>374242</v>
      </c>
      <c r="D152" s="213"/>
      <c r="E152" s="141"/>
      <c r="F152" s="134"/>
      <c r="G152" s="134"/>
      <c r="H152" s="138"/>
      <c r="I152" s="134"/>
    </row>
    <row r="153" spans="1:9" ht="15.75">
      <c r="A153" s="212"/>
      <c r="B153" s="209" t="s">
        <v>114</v>
      </c>
      <c r="C153" s="210">
        <v>258815</v>
      </c>
      <c r="D153" s="211"/>
      <c r="E153" s="141"/>
      <c r="F153" s="134"/>
      <c r="G153" s="134"/>
      <c r="H153" s="138"/>
      <c r="I153" s="134"/>
    </row>
    <row r="154" spans="1:9" ht="15.75">
      <c r="A154" s="212"/>
      <c r="B154" s="209" t="s">
        <v>93</v>
      </c>
      <c r="C154" s="210">
        <v>2679964</v>
      </c>
      <c r="D154" s="211"/>
      <c r="E154" s="141"/>
      <c r="F154" s="134"/>
      <c r="G154" s="134"/>
      <c r="H154" s="138"/>
      <c r="I154" s="134"/>
    </row>
    <row r="155" spans="1:9" ht="15.75">
      <c r="A155" s="212"/>
      <c r="B155" s="209" t="s">
        <v>115</v>
      </c>
      <c r="C155" s="210">
        <v>1006217</v>
      </c>
      <c r="D155" s="211"/>
      <c r="E155" s="141"/>
      <c r="F155" s="134"/>
      <c r="G155" s="134"/>
      <c r="H155" s="138"/>
      <c r="I155" s="134"/>
    </row>
    <row r="156" spans="1:9" ht="15.75">
      <c r="A156" s="212"/>
      <c r="B156" s="209" t="s">
        <v>95</v>
      </c>
      <c r="C156" s="210">
        <v>71715</v>
      </c>
      <c r="D156" s="213"/>
      <c r="E156" s="141"/>
      <c r="F156" s="134"/>
      <c r="G156" s="134"/>
      <c r="H156" s="138"/>
      <c r="I156" s="134"/>
    </row>
    <row r="157" spans="1:9" ht="15">
      <c r="A157" s="138"/>
      <c r="B157" s="138"/>
      <c r="C157" s="148"/>
      <c r="D157" s="213"/>
      <c r="E157" s="141"/>
      <c r="F157" s="134"/>
      <c r="G157" s="134"/>
      <c r="H157" s="138"/>
      <c r="I157" s="134"/>
    </row>
    <row r="158" spans="1:9" ht="15.75">
      <c r="A158" s="212"/>
      <c r="B158" s="147" t="s">
        <v>24</v>
      </c>
      <c r="C158" s="143">
        <f>SUM(C141:C156)</f>
        <v>15471176</v>
      </c>
      <c r="D158" s="215">
        <v>192244649.65</v>
      </c>
      <c r="E158" s="141"/>
      <c r="F158" s="149"/>
      <c r="G158" s="134"/>
      <c r="H158" s="138"/>
      <c r="I158" s="134"/>
    </row>
    <row r="159" spans="1:9" ht="15.75">
      <c r="A159" s="212"/>
      <c r="B159" s="220"/>
      <c r="C159" s="148"/>
      <c r="D159" s="199"/>
      <c r="E159" s="141"/>
      <c r="F159" s="134"/>
      <c r="G159" s="134"/>
      <c r="H159" s="138"/>
      <c r="I159" s="134"/>
    </row>
    <row r="160" spans="1:9" ht="15.75">
      <c r="A160" s="249" t="s">
        <v>45</v>
      </c>
      <c r="B160" s="209" t="s">
        <v>104</v>
      </c>
      <c r="C160" s="210">
        <v>966445</v>
      </c>
      <c r="D160" s="211"/>
      <c r="E160" s="141"/>
      <c r="F160" s="134"/>
      <c r="G160" s="134"/>
      <c r="H160" s="138"/>
      <c r="I160" s="134"/>
    </row>
    <row r="161" spans="1:9" ht="15.75">
      <c r="A161" s="212"/>
      <c r="B161" s="209" t="s">
        <v>105</v>
      </c>
      <c r="C161" s="210">
        <v>283367</v>
      </c>
      <c r="D161" s="213"/>
      <c r="E161" s="141"/>
      <c r="F161" s="138"/>
      <c r="G161" s="138"/>
      <c r="H161" s="138"/>
      <c r="I161" s="134"/>
    </row>
    <row r="162" spans="1:9" ht="15.75">
      <c r="A162" s="212"/>
      <c r="B162" s="209" t="s">
        <v>96</v>
      </c>
      <c r="C162" s="210">
        <v>241994</v>
      </c>
      <c r="D162" s="213"/>
      <c r="E162" s="141"/>
      <c r="F162" s="134"/>
      <c r="G162" s="134"/>
      <c r="H162" s="138"/>
      <c r="I162" s="134"/>
    </row>
    <row r="163" spans="1:9" ht="15.75">
      <c r="A163" s="212"/>
      <c r="B163" s="209" t="s">
        <v>109</v>
      </c>
      <c r="C163" s="210">
        <v>86249</v>
      </c>
      <c r="D163" s="211"/>
      <c r="E163" s="141"/>
      <c r="F163" s="134"/>
      <c r="G163" s="134"/>
      <c r="H163" s="138"/>
      <c r="I163" s="134"/>
    </row>
    <row r="164" spans="1:9" ht="15.75">
      <c r="A164" s="212"/>
      <c r="B164" s="209" t="s">
        <v>121</v>
      </c>
      <c r="C164" s="210">
        <v>173708</v>
      </c>
      <c r="D164" s="213"/>
      <c r="E164" s="141"/>
      <c r="F164" s="134"/>
      <c r="G164" s="134"/>
      <c r="H164" s="202"/>
      <c r="I164" s="154"/>
    </row>
    <row r="165" spans="1:9" ht="15.75">
      <c r="A165" s="212"/>
      <c r="B165" s="209" t="s">
        <v>111</v>
      </c>
      <c r="C165" s="210">
        <v>86929</v>
      </c>
      <c r="D165" s="213"/>
      <c r="E165" s="141"/>
      <c r="F165" s="134"/>
      <c r="G165" s="134"/>
      <c r="H165" s="202"/>
      <c r="I165" s="154"/>
    </row>
    <row r="166" spans="1:9" ht="15.75">
      <c r="A166" s="212"/>
      <c r="B166" s="209" t="s">
        <v>112</v>
      </c>
      <c r="C166" s="210">
        <v>224839</v>
      </c>
      <c r="D166" s="213"/>
      <c r="E166" s="141"/>
      <c r="F166" s="134"/>
      <c r="G166" s="134"/>
      <c r="H166" s="202"/>
      <c r="I166" s="154"/>
    </row>
    <row r="167" spans="1:9" ht="15.75">
      <c r="A167" s="212"/>
      <c r="B167" s="209" t="s">
        <v>113</v>
      </c>
      <c r="C167" s="210">
        <v>293697</v>
      </c>
      <c r="D167" s="211"/>
      <c r="E167" s="141"/>
      <c r="F167" s="134"/>
      <c r="G167" s="134"/>
      <c r="H167" s="202"/>
      <c r="I167" s="154"/>
    </row>
    <row r="168" spans="1:9" ht="15.75">
      <c r="A168" s="212"/>
      <c r="B168" s="209" t="s">
        <v>97</v>
      </c>
      <c r="C168" s="210">
        <v>19104</v>
      </c>
      <c r="D168" s="213"/>
      <c r="E168" s="141"/>
      <c r="F168" s="134"/>
      <c r="G168" s="134"/>
      <c r="H168" s="202"/>
      <c r="I168" s="154"/>
    </row>
    <row r="169" spans="1:9" ht="15.75">
      <c r="A169" s="212"/>
      <c r="B169" s="209" t="s">
        <v>98</v>
      </c>
      <c r="C169" s="210">
        <v>44083</v>
      </c>
      <c r="D169" s="213"/>
      <c r="E169" s="141"/>
      <c r="F169" s="134"/>
      <c r="G169" s="134"/>
      <c r="H169" s="202"/>
      <c r="I169" s="154"/>
    </row>
    <row r="170" spans="1:9" ht="15.75">
      <c r="A170" s="212"/>
      <c r="B170" s="209" t="s">
        <v>114</v>
      </c>
      <c r="C170" s="210">
        <v>59701</v>
      </c>
      <c r="D170" s="211"/>
      <c r="E170" s="141"/>
      <c r="F170" s="134"/>
      <c r="G170" s="134"/>
      <c r="H170" s="202"/>
      <c r="I170" s="154"/>
    </row>
    <row r="171" spans="1:9" ht="15.75">
      <c r="A171" s="212"/>
      <c r="B171" s="209" t="s">
        <v>93</v>
      </c>
      <c r="C171" s="210">
        <v>321733</v>
      </c>
      <c r="D171" s="213"/>
      <c r="E171" s="141"/>
      <c r="F171" s="134"/>
      <c r="G171" s="134"/>
      <c r="H171" s="202"/>
      <c r="I171" s="154"/>
    </row>
    <row r="172" spans="1:9" ht="15.75">
      <c r="A172" s="212"/>
      <c r="B172" s="209" t="s">
        <v>115</v>
      </c>
      <c r="C172" s="210">
        <v>373099</v>
      </c>
      <c r="D172" s="213"/>
      <c r="E172" s="141"/>
      <c r="F172" s="134"/>
      <c r="G172" s="134"/>
      <c r="H172" s="202"/>
      <c r="I172" s="154"/>
    </row>
    <row r="173" spans="1:9" ht="15.75">
      <c r="A173" s="212"/>
      <c r="B173" s="209" t="s">
        <v>95</v>
      </c>
      <c r="C173" s="210">
        <v>39138</v>
      </c>
      <c r="D173" s="199"/>
      <c r="E173" s="141"/>
      <c r="F173" s="134"/>
      <c r="G173" s="134"/>
      <c r="H173" s="202"/>
      <c r="I173" s="154"/>
    </row>
    <row r="174" spans="1:9" ht="15.75">
      <c r="A174" s="212"/>
      <c r="B174" s="138"/>
      <c r="C174" s="148"/>
      <c r="D174" s="215"/>
      <c r="E174" s="141"/>
      <c r="F174" s="134"/>
      <c r="G174" s="134"/>
      <c r="H174" s="202"/>
      <c r="I174" s="154"/>
    </row>
    <row r="175" spans="1:9" ht="15.75">
      <c r="A175" s="212"/>
      <c r="B175" s="147" t="s">
        <v>24</v>
      </c>
      <c r="C175" s="143">
        <f>SUM(C160:C173)</f>
        <v>3214086</v>
      </c>
      <c r="D175" s="215">
        <v>19731893.14</v>
      </c>
      <c r="E175" s="141"/>
      <c r="F175" s="149"/>
      <c r="G175" s="134"/>
      <c r="H175" s="202"/>
      <c r="I175" s="154"/>
    </row>
    <row r="176" spans="1:9" ht="15.75">
      <c r="A176" s="212"/>
      <c r="B176" s="208"/>
      <c r="C176" s="148"/>
      <c r="D176" s="199"/>
      <c r="E176" s="141"/>
      <c r="F176" s="134"/>
      <c r="G176" s="134"/>
      <c r="H176" s="202"/>
      <c r="I176" s="154"/>
    </row>
    <row r="177" spans="1:9" ht="15.75">
      <c r="A177" s="249" t="s">
        <v>46</v>
      </c>
      <c r="B177" s="209" t="s">
        <v>104</v>
      </c>
      <c r="C177" s="210">
        <v>489888</v>
      </c>
      <c r="D177" s="211"/>
      <c r="E177" s="141"/>
      <c r="F177" s="134"/>
      <c r="G177" s="134"/>
      <c r="H177" s="202"/>
      <c r="I177" s="154"/>
    </row>
    <row r="178" spans="1:9" ht="15.75">
      <c r="A178" s="212"/>
      <c r="B178" s="209" t="s">
        <v>105</v>
      </c>
      <c r="C178" s="210">
        <v>194448</v>
      </c>
      <c r="D178" s="213"/>
      <c r="E178" s="141"/>
      <c r="F178" s="147"/>
      <c r="G178" s="224"/>
      <c r="H178" s="202"/>
      <c r="I178" s="154"/>
    </row>
    <row r="179" spans="1:9" ht="15.75">
      <c r="A179" s="212"/>
      <c r="B179" s="209" t="s">
        <v>96</v>
      </c>
      <c r="C179" s="210">
        <v>23129</v>
      </c>
      <c r="D179" s="213"/>
      <c r="E179" s="141"/>
      <c r="F179" s="134"/>
      <c r="G179" s="134"/>
      <c r="H179" s="142"/>
      <c r="I179" s="225"/>
    </row>
    <row r="180" spans="1:9" ht="15.75">
      <c r="A180" s="212"/>
      <c r="B180" s="209" t="s">
        <v>109</v>
      </c>
      <c r="C180" s="210">
        <v>57428</v>
      </c>
      <c r="D180" s="213"/>
      <c r="E180" s="141"/>
      <c r="F180" s="134"/>
      <c r="G180" s="134"/>
      <c r="H180" s="226"/>
      <c r="I180" s="227"/>
    </row>
    <row r="181" spans="1:9" ht="15.75">
      <c r="A181" s="212"/>
      <c r="B181" s="209" t="s">
        <v>121</v>
      </c>
      <c r="C181" s="210">
        <v>1570</v>
      </c>
      <c r="D181" s="211"/>
      <c r="E181" s="141"/>
      <c r="F181" s="134"/>
      <c r="G181" s="134"/>
      <c r="H181" s="202"/>
      <c r="I181" s="154"/>
    </row>
    <row r="182" spans="1:9" ht="15">
      <c r="A182" s="139"/>
      <c r="B182" s="209" t="s">
        <v>111</v>
      </c>
      <c r="C182" s="210">
        <v>34168</v>
      </c>
      <c r="D182" s="213"/>
      <c r="E182" s="141"/>
      <c r="F182" s="134"/>
      <c r="G182" s="134"/>
      <c r="H182" s="202"/>
      <c r="I182" s="154"/>
    </row>
    <row r="183" spans="1:9" ht="15.75">
      <c r="A183" s="212"/>
      <c r="B183" s="209" t="s">
        <v>112</v>
      </c>
      <c r="C183" s="210">
        <v>378</v>
      </c>
      <c r="D183" s="213"/>
      <c r="E183" s="141"/>
      <c r="F183" s="134"/>
      <c r="G183" s="134"/>
      <c r="H183" s="202"/>
      <c r="I183" s="154"/>
    </row>
    <row r="184" spans="1:9" ht="15.75">
      <c r="A184" s="212"/>
      <c r="B184" s="209" t="s">
        <v>113</v>
      </c>
      <c r="C184" s="210">
        <v>10332</v>
      </c>
      <c r="D184" s="213"/>
      <c r="E184" s="141"/>
      <c r="F184" s="134"/>
      <c r="G184" s="134"/>
      <c r="H184" s="202"/>
      <c r="I184" s="154"/>
    </row>
    <row r="185" spans="1:9" ht="15.75">
      <c r="A185" s="212"/>
      <c r="B185" s="209" t="s">
        <v>97</v>
      </c>
      <c r="C185" s="210">
        <v>55274</v>
      </c>
      <c r="D185" s="213"/>
      <c r="E185" s="141"/>
      <c r="F185" s="134"/>
      <c r="G185" s="134"/>
      <c r="H185" s="202"/>
      <c r="I185" s="154"/>
    </row>
    <row r="186" spans="1:9" ht="15">
      <c r="A186" s="138"/>
      <c r="B186" s="209" t="s">
        <v>98</v>
      </c>
      <c r="C186" s="210">
        <v>1446</v>
      </c>
      <c r="D186" s="213"/>
      <c r="E186" s="141"/>
      <c r="F186" s="134"/>
      <c r="G186" s="134"/>
      <c r="H186" s="202"/>
      <c r="I186" s="154"/>
    </row>
    <row r="187" spans="1:9" ht="15.75">
      <c r="A187" s="212"/>
      <c r="B187" s="209" t="s">
        <v>114</v>
      </c>
      <c r="C187" s="210">
        <v>92433</v>
      </c>
      <c r="D187" s="228"/>
      <c r="E187" s="141"/>
      <c r="F187" s="134"/>
      <c r="G187" s="134"/>
      <c r="H187" s="202"/>
      <c r="I187" s="154"/>
    </row>
    <row r="188" spans="1:9" ht="15.75">
      <c r="A188" s="212"/>
      <c r="B188" s="209" t="s">
        <v>93</v>
      </c>
      <c r="C188" s="210">
        <v>202644</v>
      </c>
      <c r="D188" s="228"/>
      <c r="E188" s="141"/>
      <c r="F188" s="134"/>
      <c r="G188" s="134"/>
      <c r="H188" s="226"/>
      <c r="I188" s="227"/>
    </row>
    <row r="189" spans="1:9" ht="15.75">
      <c r="A189" s="212"/>
      <c r="B189" s="209" t="s">
        <v>115</v>
      </c>
      <c r="C189" s="210">
        <v>281205</v>
      </c>
      <c r="D189" s="228"/>
      <c r="E189" s="141"/>
      <c r="F189" s="134"/>
      <c r="G189" s="134"/>
      <c r="H189" s="202"/>
      <c r="I189" s="200"/>
    </row>
    <row r="190" spans="1:9" ht="15.75">
      <c r="A190" s="212"/>
      <c r="B190" s="138" t="s">
        <v>95</v>
      </c>
      <c r="C190" s="148">
        <v>9450</v>
      </c>
      <c r="D190" s="228"/>
      <c r="E190" s="141"/>
      <c r="F190" s="134"/>
      <c r="G190" s="134"/>
      <c r="H190" s="202"/>
      <c r="I190" s="200"/>
    </row>
    <row r="191" spans="1:9" ht="15.75">
      <c r="A191" s="212"/>
      <c r="B191" s="138"/>
      <c r="C191" s="148"/>
      <c r="D191" s="228"/>
      <c r="E191" s="141"/>
      <c r="F191" s="134"/>
      <c r="G191" s="134"/>
      <c r="H191" s="202"/>
      <c r="I191" s="200"/>
    </row>
    <row r="192" spans="1:9" ht="15.75">
      <c r="A192" s="212"/>
      <c r="B192" s="147" t="s">
        <v>24</v>
      </c>
      <c r="C192" s="143">
        <f>SUM(C177:C190)</f>
        <v>1453793</v>
      </c>
      <c r="D192" s="215">
        <v>18723160.15</v>
      </c>
      <c r="E192" s="141"/>
      <c r="F192" s="149"/>
      <c r="G192" s="134"/>
      <c r="H192" s="202"/>
      <c r="I192" s="200"/>
    </row>
    <row r="193" spans="1:9" ht="15.75">
      <c r="A193" s="212"/>
      <c r="B193" s="147"/>
      <c r="C193" s="136"/>
      <c r="D193" s="228"/>
      <c r="E193" s="141"/>
      <c r="F193" s="134"/>
      <c r="G193" s="134"/>
      <c r="H193" s="202"/>
      <c r="I193" s="200"/>
    </row>
    <row r="194" spans="1:9" ht="15.75">
      <c r="A194" s="212"/>
      <c r="B194" s="229"/>
      <c r="C194" s="148"/>
      <c r="D194" s="199"/>
      <c r="E194" s="141"/>
      <c r="F194" s="134"/>
      <c r="G194" s="134"/>
      <c r="H194" s="202"/>
      <c r="I194" s="200"/>
    </row>
    <row r="195" spans="1:9" ht="15.75">
      <c r="A195" s="249" t="s">
        <v>47</v>
      </c>
      <c r="B195" s="55" t="s">
        <v>98</v>
      </c>
      <c r="C195" s="57">
        <v>14197</v>
      </c>
      <c r="D195" s="213"/>
      <c r="E195" s="141"/>
      <c r="F195" s="138"/>
      <c r="G195" s="140"/>
      <c r="H195" s="202"/>
      <c r="I195" s="200"/>
    </row>
    <row r="196" spans="1:9" ht="15">
      <c r="A196" s="138"/>
      <c r="B196" s="138"/>
      <c r="C196" s="148"/>
      <c r="D196" s="213"/>
      <c r="E196" s="141"/>
      <c r="F196" s="134"/>
      <c r="G196" s="134"/>
      <c r="H196" s="202"/>
      <c r="I196" s="154"/>
    </row>
    <row r="197" spans="1:9" ht="15.75">
      <c r="A197" s="212"/>
      <c r="B197" s="147" t="s">
        <v>24</v>
      </c>
      <c r="C197" s="143">
        <f>SUM(C195)</f>
        <v>14197</v>
      </c>
      <c r="D197" s="230" t="s">
        <v>122</v>
      </c>
      <c r="E197" s="141"/>
      <c r="F197" s="134"/>
      <c r="G197" s="134"/>
      <c r="H197" s="142"/>
      <c r="I197" s="225"/>
    </row>
    <row r="198" spans="1:9" ht="15.75">
      <c r="A198" s="212"/>
      <c r="B198" s="220"/>
      <c r="C198" s="222"/>
      <c r="D198" s="223"/>
      <c r="E198" s="141"/>
      <c r="F198" s="134"/>
      <c r="G198" s="134"/>
      <c r="H198" s="226"/>
      <c r="I198" s="231"/>
    </row>
    <row r="199" spans="1:9" ht="15.75">
      <c r="A199" s="249" t="s">
        <v>48</v>
      </c>
      <c r="B199" s="55" t="s">
        <v>105</v>
      </c>
      <c r="C199" s="57">
        <v>11724</v>
      </c>
      <c r="D199" s="211"/>
      <c r="E199" s="141"/>
      <c r="F199" s="134"/>
      <c r="G199" s="134"/>
      <c r="H199" s="202"/>
      <c r="I199" s="154"/>
    </row>
    <row r="200" spans="1:9" ht="15">
      <c r="A200" s="138"/>
      <c r="B200" s="55" t="s">
        <v>96</v>
      </c>
      <c r="C200" s="57">
        <v>31490</v>
      </c>
      <c r="D200" s="213"/>
      <c r="E200" s="141"/>
      <c r="F200" s="134"/>
      <c r="G200" s="134"/>
      <c r="H200" s="202"/>
      <c r="I200" s="154"/>
    </row>
    <row r="201" spans="1:9" ht="15.75">
      <c r="A201" s="138"/>
      <c r="B201" s="55" t="s">
        <v>112</v>
      </c>
      <c r="C201" s="57">
        <v>244</v>
      </c>
      <c r="D201" s="213"/>
      <c r="E201" s="141"/>
      <c r="F201" s="138"/>
      <c r="G201" s="140"/>
      <c r="H201" s="226"/>
      <c r="I201" s="227"/>
    </row>
    <row r="202" spans="1:9" ht="15.75">
      <c r="A202" s="138"/>
      <c r="B202" s="55"/>
      <c r="C202" s="57"/>
      <c r="D202" s="213"/>
      <c r="E202" s="141"/>
      <c r="F202" s="138"/>
      <c r="G202" s="140"/>
      <c r="H202" s="226"/>
      <c r="I202" s="227"/>
    </row>
    <row r="203" spans="1:9" ht="15.75">
      <c r="A203" s="212"/>
      <c r="B203" s="147" t="s">
        <v>24</v>
      </c>
      <c r="C203" s="143">
        <f>SUM(C199:C201)</f>
        <v>43458</v>
      </c>
      <c r="D203" s="257">
        <v>363960</v>
      </c>
      <c r="E203" s="141"/>
      <c r="F203" s="138"/>
      <c r="G203" s="140"/>
      <c r="H203" s="138"/>
      <c r="I203" s="134"/>
    </row>
    <row r="204" spans="1:9" ht="15.75">
      <c r="A204" s="212"/>
      <c r="B204" s="147"/>
      <c r="C204" s="143"/>
      <c r="D204" s="232"/>
      <c r="E204" s="141"/>
      <c r="F204" s="138"/>
      <c r="G204" s="140"/>
      <c r="H204" s="138"/>
      <c r="I204" s="134"/>
    </row>
    <row r="205" spans="1:9" ht="15.75">
      <c r="A205" s="249" t="s">
        <v>49</v>
      </c>
      <c r="B205" s="138" t="s">
        <v>105</v>
      </c>
      <c r="C205" s="148">
        <v>21750</v>
      </c>
      <c r="D205" s="232"/>
      <c r="E205" s="141"/>
      <c r="F205" s="138"/>
      <c r="G205" s="140"/>
      <c r="H205" s="138"/>
      <c r="I205" s="134"/>
    </row>
    <row r="206" spans="1:9" ht="15.75">
      <c r="A206" s="212"/>
      <c r="B206" s="147"/>
      <c r="C206" s="143"/>
      <c r="D206" s="232"/>
      <c r="E206" s="141"/>
      <c r="F206" s="138"/>
      <c r="G206" s="140"/>
      <c r="H206" s="138"/>
      <c r="I206" s="134"/>
    </row>
    <row r="207" spans="1:9" ht="15.75">
      <c r="A207" s="212"/>
      <c r="B207" s="147" t="s">
        <v>24</v>
      </c>
      <c r="C207" s="143">
        <f>SUM(C205)</f>
        <v>21750</v>
      </c>
      <c r="D207" s="230" t="s">
        <v>122</v>
      </c>
      <c r="E207" s="141"/>
      <c r="F207" s="138"/>
      <c r="G207" s="140"/>
      <c r="H207" s="138"/>
      <c r="I207" s="134"/>
    </row>
    <row r="208" spans="1:9" ht="15.75">
      <c r="A208" s="212"/>
      <c r="B208" s="220"/>
      <c r="C208" s="148"/>
      <c r="D208" s="199"/>
      <c r="E208" s="141"/>
      <c r="F208" s="138"/>
      <c r="G208" s="138"/>
      <c r="H208" s="138"/>
      <c r="I208" s="134"/>
    </row>
    <row r="209" spans="1:9" ht="15.75">
      <c r="A209" s="138"/>
      <c r="B209" s="138"/>
      <c r="C209" s="148"/>
      <c r="D209" s="213"/>
      <c r="E209" s="141"/>
      <c r="F209" s="134"/>
      <c r="G209" s="224"/>
      <c r="H209" s="138"/>
      <c r="I209" s="134"/>
    </row>
    <row r="210" spans="1:9" ht="15.75">
      <c r="A210" s="248" t="s">
        <v>123</v>
      </c>
      <c r="B210" s="138" t="s">
        <v>104</v>
      </c>
      <c r="C210" s="148">
        <f>SUM(C19,C25,C58,C74,C87,C106,C123,C141,C160,C177,)</f>
        <v>6184503</v>
      </c>
      <c r="D210" s="213">
        <v>81615600.47</v>
      </c>
      <c r="E210" s="141"/>
      <c r="F210" s="138"/>
      <c r="G210" s="138"/>
      <c r="H210" s="138"/>
      <c r="I210" s="134"/>
    </row>
    <row r="211" spans="1:9" ht="15.75">
      <c r="A211" s="212"/>
      <c r="B211" s="138" t="s">
        <v>105</v>
      </c>
      <c r="C211" s="148">
        <f>SUM(C97,C101,C107,C124,C142,C161,C178,C199,C205,)</f>
        <v>2536557</v>
      </c>
      <c r="D211" s="213">
        <v>22172472.54</v>
      </c>
      <c r="E211" s="141"/>
      <c r="F211" s="138"/>
      <c r="G211" s="138"/>
      <c r="H211" s="138"/>
      <c r="I211" s="134"/>
    </row>
    <row r="212" spans="1:6" ht="15.75">
      <c r="A212" s="212"/>
      <c r="B212" s="138" t="s">
        <v>96</v>
      </c>
      <c r="C212" s="148">
        <f>SUM(C13,C20,C26,C59,C75,C88,C108,C125,C143,C162,C179,C200)</f>
        <v>3708690</v>
      </c>
      <c r="D212" s="213">
        <v>35368720.04</v>
      </c>
      <c r="E212" s="141"/>
      <c r="F212" s="141"/>
    </row>
    <row r="213" spans="1:6" ht="15">
      <c r="A213" s="138"/>
      <c r="B213" s="138" t="s">
        <v>107</v>
      </c>
      <c r="C213" s="148">
        <f>SUM(C144,)</f>
        <v>25790</v>
      </c>
      <c r="D213" s="233">
        <v>241780.5</v>
      </c>
      <c r="E213" s="141"/>
      <c r="F213" s="214"/>
    </row>
    <row r="214" spans="1:6" ht="15.75">
      <c r="A214" s="212"/>
      <c r="B214" s="138" t="s">
        <v>108</v>
      </c>
      <c r="C214" s="148">
        <f>SUM(C60,C109,C126,C145)</f>
        <v>279327</v>
      </c>
      <c r="D214" s="258">
        <v>4478030.1</v>
      </c>
      <c r="E214" s="141"/>
      <c r="F214" s="141"/>
    </row>
    <row r="215" spans="1:6" ht="15.75">
      <c r="A215" s="212"/>
      <c r="B215" s="138" t="s">
        <v>109</v>
      </c>
      <c r="C215" s="148">
        <f>SUM(C8,C61,C76,C89,C127,C146,C163,C180)</f>
        <v>1068386</v>
      </c>
      <c r="D215" s="233">
        <v>15994503.33</v>
      </c>
      <c r="E215" s="234"/>
      <c r="F215" s="134"/>
    </row>
    <row r="216" spans="1:6" ht="15.75">
      <c r="A216" s="212"/>
      <c r="B216" s="138" t="s">
        <v>110</v>
      </c>
      <c r="C216" s="148">
        <f>SUM(C31,C62,C77,C110,C128,C147,C164,C181)</f>
        <v>1736421</v>
      </c>
      <c r="D216" s="233">
        <v>22942010.32</v>
      </c>
      <c r="E216" s="235"/>
      <c r="F216" s="134"/>
    </row>
    <row r="217" spans="1:6" ht="15.75">
      <c r="A217" s="212"/>
      <c r="B217" s="138" t="s">
        <v>111</v>
      </c>
      <c r="C217" s="148">
        <f>SUM(C63,C78,C111,C129,C148,C165,C182)</f>
        <v>384908</v>
      </c>
      <c r="D217" s="236">
        <v>5583553</v>
      </c>
      <c r="E217" s="234"/>
      <c r="F217" s="134"/>
    </row>
    <row r="218" spans="1:6" ht="15.75">
      <c r="A218" s="138"/>
      <c r="B218" s="138" t="s">
        <v>112</v>
      </c>
      <c r="C218" s="148">
        <f>SUM(C32,C45,C64,C79,C112,C130,C149,C166,C183,C201)</f>
        <v>888418</v>
      </c>
      <c r="D218" s="233">
        <v>14810002.12</v>
      </c>
      <c r="E218" s="235"/>
      <c r="F218" s="134"/>
    </row>
    <row r="219" spans="1:6" ht="15.75">
      <c r="A219" s="146"/>
      <c r="B219" s="138" t="s">
        <v>113</v>
      </c>
      <c r="C219" s="148">
        <f>SUM(C27,C65,C80,C113,C131,C150,C167,C184)</f>
        <v>2565476</v>
      </c>
      <c r="D219" s="233">
        <v>35130330.37</v>
      </c>
      <c r="E219" s="234"/>
      <c r="F219" s="134"/>
    </row>
    <row r="220" spans="1:6" ht="15.75">
      <c r="A220" s="139"/>
      <c r="B220" s="138" t="s">
        <v>97</v>
      </c>
      <c r="C220" s="148">
        <f>SUM(C14,C33,C49,C66,C90,C114,C132,C151,C168,C185)</f>
        <v>1850185</v>
      </c>
      <c r="D220" s="233">
        <v>28285032.56</v>
      </c>
      <c r="E220" s="234"/>
      <c r="F220" s="134"/>
    </row>
    <row r="221" spans="1:6" ht="15.75">
      <c r="A221" s="139"/>
      <c r="B221" s="138" t="s">
        <v>98</v>
      </c>
      <c r="C221" s="148">
        <f>SUM(C67,C81,C91,C115,C133,C152,C169,C186,C195)</f>
        <v>1315115</v>
      </c>
      <c r="D221" s="213">
        <v>23313355.31</v>
      </c>
      <c r="E221" s="234"/>
      <c r="F221" s="134"/>
    </row>
    <row r="222" spans="1:6" ht="15.75">
      <c r="A222" s="139"/>
      <c r="B222" s="138" t="s">
        <v>114</v>
      </c>
      <c r="C222" s="148">
        <f>SUM(C116,C134,C153,C170,C187)</f>
        <v>465255</v>
      </c>
      <c r="D222" s="213">
        <v>5548505.7</v>
      </c>
      <c r="E222" s="234"/>
      <c r="F222" s="134"/>
    </row>
    <row r="223" spans="1:6" ht="15">
      <c r="A223" s="139"/>
      <c r="B223" s="138" t="s">
        <v>93</v>
      </c>
      <c r="C223" s="148">
        <f>SUM(C15,C21,C35,C68,C82,C92,C102,C117,C135,C154,C171,C188)</f>
        <v>5568468</v>
      </c>
      <c r="D223" s="213">
        <v>87921896.27</v>
      </c>
      <c r="E223" s="141"/>
      <c r="F223" s="134"/>
    </row>
    <row r="224" spans="1:6" ht="15">
      <c r="A224" s="139"/>
      <c r="B224" s="138" t="s">
        <v>115</v>
      </c>
      <c r="C224" s="148">
        <f>SUM(C34,C69,C118,C136,C155,C172,C189)</f>
        <v>2228466</v>
      </c>
      <c r="D224" s="213">
        <v>33518893.93</v>
      </c>
      <c r="E224" s="141"/>
      <c r="F224" s="134"/>
    </row>
    <row r="225" spans="1:6" ht="15">
      <c r="A225" s="139"/>
      <c r="B225" s="138" t="s">
        <v>95</v>
      </c>
      <c r="C225" s="148">
        <f>SUM(C36,C70,C83,C93,C119,C137,C156,C173,C190)</f>
        <v>290019</v>
      </c>
      <c r="D225" s="213">
        <v>8929907.62</v>
      </c>
      <c r="E225" s="141"/>
      <c r="F225" s="218"/>
    </row>
    <row r="226" spans="1:6" ht="15">
      <c r="A226" s="138"/>
      <c r="B226" s="138"/>
      <c r="C226" s="148"/>
      <c r="D226" s="213"/>
      <c r="E226" s="141"/>
      <c r="F226" s="134"/>
    </row>
    <row r="227" spans="1:6" ht="15.75">
      <c r="A227" s="139"/>
      <c r="B227" s="240" t="s">
        <v>24</v>
      </c>
      <c r="C227" s="251">
        <f>SUM(C210:C225)</f>
        <v>31095984</v>
      </c>
      <c r="D227" s="252">
        <f>SUM(D210:D225)</f>
        <v>425854594.17999995</v>
      </c>
      <c r="E227" s="141"/>
      <c r="F227" s="149"/>
    </row>
    <row r="228" spans="1:8" ht="15">
      <c r="A228" s="134"/>
      <c r="B228" s="134"/>
      <c r="C228" s="134"/>
      <c r="D228" s="134"/>
      <c r="E228" s="141"/>
      <c r="F228" s="148"/>
      <c r="G228" s="214"/>
      <c r="H228" s="138"/>
    </row>
    <row r="229" spans="1:8" ht="15">
      <c r="A229" s="134"/>
      <c r="B229" s="134"/>
      <c r="C229" s="134"/>
      <c r="D229" s="134"/>
      <c r="E229" s="141"/>
      <c r="F229" s="214"/>
      <c r="G229" s="138"/>
      <c r="H229" s="138"/>
    </row>
    <row r="230" spans="1:8" ht="15">
      <c r="A230" s="139"/>
      <c r="B230" s="138"/>
      <c r="C230" s="148"/>
      <c r="D230" s="134"/>
      <c r="E230" s="134"/>
      <c r="F230" s="138"/>
      <c r="G230" s="138"/>
      <c r="H230" s="138"/>
    </row>
    <row r="231" spans="1:8" ht="15">
      <c r="A231" s="144"/>
      <c r="B231" s="134"/>
      <c r="C231" s="134"/>
      <c r="D231" s="199"/>
      <c r="E231" s="134"/>
      <c r="F231" s="138"/>
      <c r="G231" s="138"/>
      <c r="H231" s="138"/>
    </row>
    <row r="232" spans="1:8" ht="15">
      <c r="A232" s="144"/>
      <c r="B232" s="134"/>
      <c r="C232" s="134"/>
      <c r="D232" s="199"/>
      <c r="E232" s="134"/>
      <c r="F232" s="138"/>
      <c r="G232" s="138"/>
      <c r="H232" s="138"/>
    </row>
    <row r="233" spans="1:8" ht="15">
      <c r="A233" s="144"/>
      <c r="B233" s="134"/>
      <c r="C233" s="134"/>
      <c r="D233" s="237"/>
      <c r="E233" s="134"/>
      <c r="F233" s="138"/>
      <c r="G233" s="138"/>
      <c r="H233" s="138"/>
    </row>
    <row r="234" spans="1:8" ht="15">
      <c r="A234" s="144"/>
      <c r="B234" s="134"/>
      <c r="C234" s="134"/>
      <c r="D234" s="237"/>
      <c r="E234" s="134"/>
      <c r="F234" s="138"/>
      <c r="G234" s="138"/>
      <c r="H234" s="138"/>
    </row>
    <row r="235" spans="1:8" ht="15">
      <c r="A235" s="144"/>
      <c r="B235" s="134"/>
      <c r="C235" s="134"/>
      <c r="D235" s="237"/>
      <c r="E235" s="134"/>
      <c r="F235" s="138"/>
      <c r="G235" s="138"/>
      <c r="H235" s="138"/>
    </row>
    <row r="236" spans="1:8" ht="15">
      <c r="A236" s="144"/>
      <c r="B236" s="134"/>
      <c r="C236" s="134"/>
      <c r="D236" s="237"/>
      <c r="E236" s="134"/>
      <c r="F236" s="138"/>
      <c r="G236" s="138"/>
      <c r="H236" s="138"/>
    </row>
    <row r="237" spans="1:8" ht="15">
      <c r="A237" s="144"/>
      <c r="B237" s="134"/>
      <c r="C237" s="134"/>
      <c r="D237" s="237"/>
      <c r="E237" s="134"/>
      <c r="F237" s="138"/>
      <c r="G237" s="138"/>
      <c r="H237" s="138"/>
    </row>
    <row r="238" spans="1:8" ht="15">
      <c r="A238" s="144"/>
      <c r="B238" s="134"/>
      <c r="C238" s="134"/>
      <c r="D238" s="237"/>
      <c r="E238" s="134"/>
      <c r="F238" s="138"/>
      <c r="G238" s="138"/>
      <c r="H238" s="138"/>
    </row>
    <row r="239" spans="1:8" ht="15">
      <c r="A239" s="144"/>
      <c r="B239" s="134"/>
      <c r="C239" s="134"/>
      <c r="D239" s="237"/>
      <c r="E239" s="134"/>
      <c r="F239" s="138"/>
      <c r="G239" s="138"/>
      <c r="H239" s="138"/>
    </row>
    <row r="240" spans="1:8" ht="15">
      <c r="A240" s="144"/>
      <c r="B240" s="134"/>
      <c r="C240" s="134"/>
      <c r="D240" s="237"/>
      <c r="E240" s="134"/>
      <c r="F240" s="138"/>
      <c r="G240" s="138"/>
      <c r="H240" s="138"/>
    </row>
    <row r="241" spans="1:8" ht="15">
      <c r="A241" s="144"/>
      <c r="B241" s="134"/>
      <c r="C241" s="134"/>
      <c r="D241" s="237"/>
      <c r="E241" s="134"/>
      <c r="F241" s="138"/>
      <c r="G241" s="138"/>
      <c r="H241" s="138"/>
    </row>
    <row r="242" spans="1:8" ht="15">
      <c r="A242" s="144"/>
      <c r="B242" s="134"/>
      <c r="C242" s="134"/>
      <c r="D242" s="237"/>
      <c r="E242" s="134"/>
      <c r="F242" s="138"/>
      <c r="G242" s="138"/>
      <c r="H242" s="138"/>
    </row>
    <row r="243" spans="1:8" ht="15">
      <c r="A243" s="144"/>
      <c r="B243" s="134"/>
      <c r="C243" s="134"/>
      <c r="D243" s="237"/>
      <c r="E243" s="134"/>
      <c r="F243" s="138"/>
      <c r="G243" s="138"/>
      <c r="H243" s="138"/>
    </row>
    <row r="244" spans="1:8" ht="15">
      <c r="A244" s="144"/>
      <c r="B244" s="134"/>
      <c r="C244" s="134"/>
      <c r="D244" s="237"/>
      <c r="E244" s="134"/>
      <c r="F244" s="138"/>
      <c r="G244" s="138"/>
      <c r="H244" s="138"/>
    </row>
    <row r="245" spans="1:8" ht="15">
      <c r="A245" s="144"/>
      <c r="B245" s="134"/>
      <c r="C245" s="134"/>
      <c r="D245" s="237"/>
      <c r="E245" s="134"/>
      <c r="F245" s="138"/>
      <c r="G245" s="138"/>
      <c r="H245" s="138"/>
    </row>
    <row r="246" spans="1:8" ht="15">
      <c r="A246" s="144"/>
      <c r="B246" s="134"/>
      <c r="C246" s="134"/>
      <c r="D246" s="237"/>
      <c r="E246" s="134"/>
      <c r="F246" s="138"/>
      <c r="G246" s="138"/>
      <c r="H246" s="138"/>
    </row>
    <row r="247" spans="1:8" ht="15">
      <c r="A247" s="144"/>
      <c r="B247" s="134"/>
      <c r="C247" s="134"/>
      <c r="D247" s="237"/>
      <c r="E247" s="134"/>
      <c r="F247" s="138"/>
      <c r="G247" s="138"/>
      <c r="H247" s="138"/>
    </row>
    <row r="248" spans="1:8" ht="15">
      <c r="A248" s="144"/>
      <c r="B248" s="134"/>
      <c r="C248" s="134"/>
      <c r="D248" s="237"/>
      <c r="E248" s="134"/>
      <c r="F248" s="138"/>
      <c r="G248" s="138"/>
      <c r="H248" s="138"/>
    </row>
    <row r="249" spans="1:8" ht="15">
      <c r="A249" s="144"/>
      <c r="B249" s="134"/>
      <c r="C249" s="134"/>
      <c r="D249" s="237"/>
      <c r="E249" s="134"/>
      <c r="F249" s="138"/>
      <c r="G249" s="138"/>
      <c r="H249" s="138"/>
    </row>
    <row r="250" spans="1:8" ht="15">
      <c r="A250" s="144"/>
      <c r="B250" s="134"/>
      <c r="C250" s="134"/>
      <c r="D250" s="237"/>
      <c r="E250" s="134"/>
      <c r="F250" s="138"/>
      <c r="G250" s="138"/>
      <c r="H250" s="138"/>
    </row>
    <row r="251" spans="1:8" ht="15">
      <c r="A251" s="144"/>
      <c r="B251" s="134"/>
      <c r="C251" s="134"/>
      <c r="D251" s="237"/>
      <c r="E251" s="134"/>
      <c r="F251" s="138"/>
      <c r="G251" s="138"/>
      <c r="H251" s="138"/>
    </row>
    <row r="252" spans="1:8" ht="15">
      <c r="A252" s="144"/>
      <c r="B252" s="134"/>
      <c r="C252" s="134"/>
      <c r="D252" s="237"/>
      <c r="E252" s="134"/>
      <c r="F252" s="138"/>
      <c r="G252" s="138"/>
      <c r="H252" s="138"/>
    </row>
    <row r="253" spans="1:8" ht="15">
      <c r="A253" s="144"/>
      <c r="B253" s="134"/>
      <c r="C253" s="134"/>
      <c r="D253" s="237"/>
      <c r="E253" s="134"/>
      <c r="F253" s="138"/>
      <c r="G253" s="138"/>
      <c r="H253" s="138"/>
    </row>
    <row r="254" spans="1:8" ht="15">
      <c r="A254" s="144"/>
      <c r="B254" s="134"/>
      <c r="C254" s="134"/>
      <c r="D254" s="237"/>
      <c r="E254" s="134"/>
      <c r="F254" s="138"/>
      <c r="G254" s="138"/>
      <c r="H254" s="138"/>
    </row>
    <row r="255" spans="1:8" ht="15">
      <c r="A255" s="144"/>
      <c r="B255" s="134"/>
      <c r="C255" s="134"/>
      <c r="D255" s="237"/>
      <c r="E255" s="134"/>
      <c r="F255" s="138"/>
      <c r="G255" s="138"/>
      <c r="H255" s="138"/>
    </row>
    <row r="256" spans="1:8" ht="15">
      <c r="A256" s="144"/>
      <c r="B256" s="134"/>
      <c r="C256" s="134"/>
      <c r="D256" s="237"/>
      <c r="E256" s="134"/>
      <c r="F256" s="138"/>
      <c r="G256" s="138"/>
      <c r="H256" s="138"/>
    </row>
    <row r="257" spans="1:8" ht="15">
      <c r="A257" s="144"/>
      <c r="B257" s="134"/>
      <c r="C257" s="134"/>
      <c r="D257" s="237"/>
      <c r="E257" s="134"/>
      <c r="F257" s="138"/>
      <c r="G257" s="138"/>
      <c r="H257" s="138"/>
    </row>
    <row r="258" spans="1:8" ht="15">
      <c r="A258" s="144"/>
      <c r="B258" s="134"/>
      <c r="C258" s="134"/>
      <c r="D258" s="237"/>
      <c r="E258" s="134"/>
      <c r="F258" s="138"/>
      <c r="G258" s="138"/>
      <c r="H258" s="138"/>
    </row>
    <row r="259" spans="1:8" ht="15">
      <c r="A259" s="144"/>
      <c r="B259" s="134"/>
      <c r="C259" s="134"/>
      <c r="D259" s="237"/>
      <c r="E259" s="134"/>
      <c r="F259" s="138"/>
      <c r="G259" s="138"/>
      <c r="H259" s="138"/>
    </row>
    <row r="260" spans="1:8" ht="15">
      <c r="A260" s="144"/>
      <c r="B260" s="134"/>
      <c r="C260" s="134"/>
      <c r="D260" s="237"/>
      <c r="E260" s="134"/>
      <c r="F260" s="138"/>
      <c r="G260" s="138"/>
      <c r="H260" s="138"/>
    </row>
    <row r="261" spans="1:8" ht="15">
      <c r="A261" s="144"/>
      <c r="B261" s="134"/>
      <c r="C261" s="134"/>
      <c r="D261" s="237"/>
      <c r="E261" s="134"/>
      <c r="F261" s="138"/>
      <c r="G261" s="138"/>
      <c r="H261" s="138"/>
    </row>
    <row r="262" spans="1:8" ht="15">
      <c r="A262" s="134"/>
      <c r="B262" s="134"/>
      <c r="C262" s="134"/>
      <c r="D262" s="237"/>
      <c r="E262" s="134"/>
      <c r="F262" s="138"/>
      <c r="G262" s="138"/>
      <c r="H262" s="138"/>
    </row>
    <row r="263" spans="1:8" ht="15">
      <c r="A263" s="134"/>
      <c r="B263" s="134"/>
      <c r="C263" s="134"/>
      <c r="D263" s="237"/>
      <c r="E263" s="134"/>
      <c r="F263" s="138"/>
      <c r="G263" s="138"/>
      <c r="H263" s="138"/>
    </row>
    <row r="264" spans="1:8" ht="15">
      <c r="A264" s="134"/>
      <c r="B264" s="134"/>
      <c r="C264" s="134"/>
      <c r="D264" s="237"/>
      <c r="E264" s="134"/>
      <c r="F264" s="138"/>
      <c r="G264" s="138"/>
      <c r="H264" s="138"/>
    </row>
    <row r="265" spans="1:8" ht="15">
      <c r="A265" s="134"/>
      <c r="B265" s="134"/>
      <c r="C265" s="134"/>
      <c r="D265" s="237"/>
      <c r="E265" s="134"/>
      <c r="F265" s="138"/>
      <c r="G265" s="138"/>
      <c r="H265" s="138"/>
    </row>
    <row r="266" spans="1:8" ht="15">
      <c r="A266" s="134"/>
      <c r="B266" s="134"/>
      <c r="C266" s="134"/>
      <c r="D266" s="237"/>
      <c r="E266" s="134"/>
      <c r="F266" s="138"/>
      <c r="G266" s="138"/>
      <c r="H266" s="138"/>
    </row>
    <row r="267" spans="1:8" ht="15">
      <c r="A267" s="134"/>
      <c r="B267" s="134"/>
      <c r="C267" s="134"/>
      <c r="D267" s="237"/>
      <c r="E267" s="134"/>
      <c r="F267" s="138"/>
      <c r="G267" s="138"/>
      <c r="H267" s="138"/>
    </row>
    <row r="268" spans="1:8" ht="15">
      <c r="A268" s="134"/>
      <c r="B268" s="134"/>
      <c r="C268" s="134"/>
      <c r="D268" s="237"/>
      <c r="E268" s="134"/>
      <c r="F268" s="138"/>
      <c r="G268" s="138"/>
      <c r="H268" s="138"/>
    </row>
    <row r="269" spans="1:8" ht="15">
      <c r="A269" s="134"/>
      <c r="B269" s="134"/>
      <c r="C269" s="134"/>
      <c r="D269" s="237"/>
      <c r="E269" s="134"/>
      <c r="F269" s="138"/>
      <c r="G269" s="138"/>
      <c r="H269" s="138"/>
    </row>
    <row r="270" spans="1:8" ht="15">
      <c r="A270" s="134"/>
      <c r="B270" s="134"/>
      <c r="C270" s="134"/>
      <c r="D270" s="237"/>
      <c r="E270" s="134"/>
      <c r="F270" s="138"/>
      <c r="G270" s="138"/>
      <c r="H270" s="138"/>
    </row>
    <row r="271" spans="1:8" ht="15">
      <c r="A271" s="134"/>
      <c r="B271" s="134"/>
      <c r="C271" s="134"/>
      <c r="D271" s="237"/>
      <c r="E271" s="134"/>
      <c r="F271" s="138"/>
      <c r="G271" s="138"/>
      <c r="H271" s="138"/>
    </row>
    <row r="272" spans="1:8" ht="15">
      <c r="A272" s="134"/>
      <c r="B272" s="134"/>
      <c r="C272" s="134"/>
      <c r="D272" s="237"/>
      <c r="E272" s="134"/>
      <c r="F272" s="138"/>
      <c r="G272" s="138"/>
      <c r="H272" s="138"/>
    </row>
    <row r="273" spans="1:8" ht="15">
      <c r="A273" s="134"/>
      <c r="B273" s="134"/>
      <c r="C273" s="134"/>
      <c r="D273" s="237"/>
      <c r="E273" s="134"/>
      <c r="F273" s="138"/>
      <c r="G273" s="138"/>
      <c r="H273" s="138"/>
    </row>
    <row r="274" spans="1:8" ht="15">
      <c r="A274" s="134"/>
      <c r="B274" s="134"/>
      <c r="C274" s="134"/>
      <c r="D274" s="237"/>
      <c r="E274" s="134"/>
      <c r="F274" s="138"/>
      <c r="G274" s="138"/>
      <c r="H274" s="138"/>
    </row>
    <row r="275" spans="1:8" ht="15">
      <c r="A275" s="134"/>
      <c r="B275" s="134"/>
      <c r="C275" s="134"/>
      <c r="D275" s="237"/>
      <c r="E275" s="134"/>
      <c r="F275" s="138"/>
      <c r="G275" s="138"/>
      <c r="H275" s="138"/>
    </row>
    <row r="276" spans="4:8" ht="15">
      <c r="D276" s="237"/>
      <c r="E276" s="134"/>
      <c r="F276" s="138"/>
      <c r="G276" s="138"/>
      <c r="H276" s="138"/>
    </row>
    <row r="277" spans="4:8" ht="15">
      <c r="D277" s="237"/>
      <c r="E277" s="134"/>
      <c r="F277" s="138"/>
      <c r="G277" s="138"/>
      <c r="H277" s="138"/>
    </row>
    <row r="278" spans="4:8" ht="15">
      <c r="D278" s="237"/>
      <c r="E278" s="134"/>
      <c r="F278" s="138"/>
      <c r="G278" s="138"/>
      <c r="H278" s="138"/>
    </row>
    <row r="279" spans="4:8" ht="15">
      <c r="D279" s="237"/>
      <c r="E279" s="134"/>
      <c r="F279" s="138"/>
      <c r="G279" s="138"/>
      <c r="H279" s="138"/>
    </row>
    <row r="280" spans="4:8" ht="15">
      <c r="D280" s="134"/>
      <c r="E280" s="134"/>
      <c r="F280" s="138"/>
      <c r="G280" s="138"/>
      <c r="H280" s="138"/>
    </row>
    <row r="281" spans="4:8" ht="15">
      <c r="D281" s="134"/>
      <c r="E281" s="134"/>
      <c r="F281" s="138"/>
      <c r="G281" s="138"/>
      <c r="H281" s="138"/>
    </row>
    <row r="282" spans="4:8" ht="15">
      <c r="D282" s="134"/>
      <c r="E282" s="134"/>
      <c r="F282" s="138"/>
      <c r="G282" s="138"/>
      <c r="H282" s="138"/>
    </row>
    <row r="283" spans="4:8" ht="15">
      <c r="D283" s="134"/>
      <c r="E283" s="134"/>
      <c r="F283" s="138"/>
      <c r="G283" s="138"/>
      <c r="H283" s="138"/>
    </row>
    <row r="284" spans="4:8" ht="15">
      <c r="D284" s="134"/>
      <c r="E284" s="134"/>
      <c r="F284" s="138"/>
      <c r="G284" s="138"/>
      <c r="H284" s="138"/>
    </row>
    <row r="285" spans="4:8" ht="15">
      <c r="D285" s="134"/>
      <c r="E285" s="134"/>
      <c r="F285" s="138"/>
      <c r="G285" s="138"/>
      <c r="H285" s="138"/>
    </row>
    <row r="286" spans="4:8" ht="15">
      <c r="D286" s="134"/>
      <c r="E286" s="134"/>
      <c r="F286" s="138"/>
      <c r="G286" s="138"/>
      <c r="H286" s="138"/>
    </row>
    <row r="287" spans="4:8" ht="15">
      <c r="D287" s="134"/>
      <c r="E287" s="134"/>
      <c r="F287" s="138"/>
      <c r="G287" s="138"/>
      <c r="H287" s="138"/>
    </row>
    <row r="288" spans="4:8" ht="15">
      <c r="D288" s="134"/>
      <c r="E288" s="134"/>
      <c r="F288" s="138"/>
      <c r="G288" s="138"/>
      <c r="H288" s="138"/>
    </row>
    <row r="289" spans="4:8" ht="15">
      <c r="D289" s="134"/>
      <c r="E289" s="134"/>
      <c r="F289" s="138"/>
      <c r="G289" s="138"/>
      <c r="H289" s="138"/>
    </row>
    <row r="290" spans="4:8" ht="15">
      <c r="D290" s="134"/>
      <c r="E290" s="134"/>
      <c r="F290" s="138"/>
      <c r="G290" s="138"/>
      <c r="H290" s="138"/>
    </row>
    <row r="291" spans="4:8" ht="15">
      <c r="D291" s="134"/>
      <c r="E291" s="134"/>
      <c r="F291" s="138"/>
      <c r="G291" s="138"/>
      <c r="H291" s="138"/>
    </row>
    <row r="292" spans="6:8" ht="15">
      <c r="F292" s="138"/>
      <c r="G292" s="138"/>
      <c r="H292" s="138"/>
    </row>
    <row r="293" spans="6:8" ht="15">
      <c r="F293" s="138"/>
      <c r="G293" s="138"/>
      <c r="H293" s="138"/>
    </row>
    <row r="294" spans="6:8" ht="15">
      <c r="F294" s="138"/>
      <c r="G294" s="138"/>
      <c r="H294" s="138"/>
    </row>
    <row r="295" spans="6:8" ht="15">
      <c r="F295" s="138"/>
      <c r="G295" s="138"/>
      <c r="H295" s="138"/>
    </row>
    <row r="296" spans="6:8" ht="15">
      <c r="F296" s="138"/>
      <c r="G296" s="138"/>
      <c r="H296" s="138"/>
    </row>
    <row r="297" spans="6:8" ht="15">
      <c r="F297" s="138"/>
      <c r="G297" s="138"/>
      <c r="H297" s="138"/>
    </row>
    <row r="298" spans="6:8" ht="15">
      <c r="F298" s="138"/>
      <c r="G298" s="138"/>
      <c r="H298" s="138"/>
    </row>
    <row r="299" spans="6:8" ht="15">
      <c r="F299" s="138"/>
      <c r="G299" s="138"/>
      <c r="H299" s="138"/>
    </row>
    <row r="300" spans="6:8" ht="15">
      <c r="F300" s="138"/>
      <c r="G300" s="138"/>
      <c r="H300" s="138"/>
    </row>
    <row r="301" spans="6:8" ht="15">
      <c r="F301" s="138"/>
      <c r="G301" s="138"/>
      <c r="H301" s="138"/>
    </row>
    <row r="302" spans="6:8" ht="15">
      <c r="F302" s="138"/>
      <c r="G302" s="138"/>
      <c r="H302" s="138"/>
    </row>
    <row r="303" spans="6:8" ht="15">
      <c r="F303" s="138"/>
      <c r="G303" s="138"/>
      <c r="H303" s="138"/>
    </row>
    <row r="304" spans="6:8" ht="15">
      <c r="F304" s="138"/>
      <c r="G304" s="138"/>
      <c r="H304" s="138"/>
    </row>
    <row r="305" spans="6:8" ht="15">
      <c r="F305" s="138"/>
      <c r="G305" s="138"/>
      <c r="H305" s="138"/>
    </row>
    <row r="306" spans="6:8" ht="15">
      <c r="F306" s="138"/>
      <c r="G306" s="138"/>
      <c r="H306" s="138"/>
    </row>
    <row r="307" spans="6:8" ht="15">
      <c r="F307" s="138"/>
      <c r="G307" s="138"/>
      <c r="H307" s="138"/>
    </row>
    <row r="308" spans="6:8" ht="15">
      <c r="F308" s="138"/>
      <c r="G308" s="138"/>
      <c r="H308" s="138"/>
    </row>
    <row r="309" spans="6:8" ht="15">
      <c r="F309" s="138"/>
      <c r="G309" s="138"/>
      <c r="H309" s="138"/>
    </row>
    <row r="310" spans="6:8" ht="15">
      <c r="F310" s="138"/>
      <c r="G310" s="138"/>
      <c r="H310" s="138"/>
    </row>
    <row r="311" spans="6:8" ht="15">
      <c r="F311" s="138"/>
      <c r="G311" s="138"/>
      <c r="H311" s="138"/>
    </row>
    <row r="312" spans="6:8" ht="15">
      <c r="F312" s="138"/>
      <c r="G312" s="138"/>
      <c r="H312" s="138"/>
    </row>
    <row r="313" spans="6:8" ht="15">
      <c r="F313" s="138"/>
      <c r="G313" s="138"/>
      <c r="H313" s="138"/>
    </row>
  </sheetData>
  <sheetProtection/>
  <mergeCells count="1">
    <mergeCell ref="A3:D3"/>
  </mergeCells>
  <hyperlinks>
    <hyperlink ref="A1" location="Index!A1" display="Index"/>
  </hyperlinks>
  <printOptions/>
  <pageMargins left="0.7" right="0.7" top="0.75" bottom="0.75" header="0.3" footer="0.3"/>
  <pageSetup horizontalDpi="600" verticalDpi="600" orientation="portrait" paperSize="9" r:id="rId1"/>
  <ignoredErrors>
    <ignoredError sqref="C218" formula="1"/>
    <ignoredError sqref="C4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Blanch</dc:creator>
  <cp:keywords/>
  <dc:description/>
  <cp:lastModifiedBy>Cody Knox</cp:lastModifiedBy>
  <dcterms:created xsi:type="dcterms:W3CDTF">2011-08-09T23:01:15Z</dcterms:created>
  <dcterms:modified xsi:type="dcterms:W3CDTF">2014-08-31T03:56:13Z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