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5341" windowWidth="10005" windowHeight="11700" tabRatio="736" activeTab="2"/>
  </bookViews>
  <sheets>
    <sheet name="INDEX" sheetId="1" r:id="rId1"/>
    <sheet name="National Summary" sheetId="2" r:id="rId2"/>
    <sheet name="Metallic Minerals 2011" sheetId="3" r:id="rId3"/>
    <sheet name="Coal" sheetId="4" r:id="rId4"/>
    <sheet name="2011 By Commodity" sheetId="5" r:id="rId5"/>
    <sheet name="2011 By Region" sheetId="6" r:id="rId6"/>
    <sheet name="Metadata" sheetId="7" state="hidden" r:id="rId7"/>
  </sheets>
  <definedNames>
    <definedName name="_xlnm.Print_Area" localSheetId="5">'2011 By Region'!$A$3:$D$162</definedName>
    <definedName name="_xlnm.Print_Area" localSheetId="2">'Metallic Minerals 2011'!$A$3:$F$33</definedName>
  </definedNames>
  <calcPr fullCalcOnLoad="1"/>
</workbook>
</file>

<file path=xl/sharedStrings.xml><?xml version="1.0" encoding="utf-8"?>
<sst xmlns="http://schemas.openxmlformats.org/spreadsheetml/2006/main" count="517" uniqueCount="144">
  <si>
    <t>National Summary</t>
  </si>
  <si>
    <t>Metallic Minerals</t>
  </si>
  <si>
    <t>Coal</t>
  </si>
  <si>
    <r>
      <t>National Summary</t>
    </r>
    <r>
      <rPr>
        <sz val="12"/>
        <rFont val="Arial"/>
        <family val="2"/>
      </rPr>
      <t xml:space="preserve"> for all commodities </t>
    </r>
  </si>
  <si>
    <r>
      <t>Metallic Minerals</t>
    </r>
    <r>
      <rPr>
        <sz val="12"/>
        <rFont val="Arial"/>
        <family val="2"/>
      </rPr>
      <t xml:space="preserve"> production summary</t>
    </r>
  </si>
  <si>
    <r>
      <t>Coal</t>
    </r>
    <r>
      <rPr>
        <sz val="12"/>
        <rFont val="Arial"/>
        <family val="2"/>
      </rPr>
      <t xml:space="preserve"> production summary (by mining method, rank and region)</t>
    </r>
  </si>
  <si>
    <t>COMMODITY</t>
  </si>
  <si>
    <t>Quantity</t>
  </si>
  <si>
    <t>Value</t>
  </si>
  <si>
    <t>(tonnes)</t>
  </si>
  <si>
    <t>($NZ)</t>
  </si>
  <si>
    <t>Index</t>
  </si>
  <si>
    <t>Metals</t>
  </si>
  <si>
    <t>Gold</t>
  </si>
  <si>
    <t>Silver</t>
  </si>
  <si>
    <t>Magnetite (Ironsand)</t>
  </si>
  <si>
    <t>Total</t>
  </si>
  <si>
    <t>Non Metals</t>
  </si>
  <si>
    <t>Rock, sand and gravel for roading</t>
  </si>
  <si>
    <t>Rock, sand and gravel for building</t>
  </si>
  <si>
    <t>Rock, sand, gravel &amp; clay for fill</t>
  </si>
  <si>
    <t>Sand for industry</t>
  </si>
  <si>
    <t>Limestone for agriculture</t>
  </si>
  <si>
    <t>Limestone and marl for cement</t>
  </si>
  <si>
    <t>Limestone for industry</t>
  </si>
  <si>
    <t>Rock for reclamation &amp; protection</t>
  </si>
  <si>
    <t>Pumice</t>
  </si>
  <si>
    <t>Decorative pebbles including scoria</t>
  </si>
  <si>
    <t>Other</t>
  </si>
  <si>
    <t>Silica Sand</t>
  </si>
  <si>
    <t>Clay for brick, tiles etc</t>
  </si>
  <si>
    <t>Serpentine</t>
  </si>
  <si>
    <t>Recycled Material</t>
  </si>
  <si>
    <t>Building and dimension stone</t>
  </si>
  <si>
    <t>Clay for pottery and ceramics</t>
  </si>
  <si>
    <t>Dolomite for agriculture</t>
  </si>
  <si>
    <t>Zeolite</t>
  </si>
  <si>
    <t>Amorphous silica</t>
  </si>
  <si>
    <t>Perlite</t>
  </si>
  <si>
    <t>Bentonite</t>
  </si>
  <si>
    <t>Dolomite for industry</t>
  </si>
  <si>
    <t>Diatomite</t>
  </si>
  <si>
    <t>GRAND TOTAL</t>
  </si>
  <si>
    <t xml:space="preserve">NEW ZEALAND METAL PRODUCTION </t>
  </si>
  <si>
    <t>METAL</t>
  </si>
  <si>
    <t>MINES</t>
  </si>
  <si>
    <t>(print to landscape)</t>
  </si>
  <si>
    <t>(NZ$)</t>
  </si>
  <si>
    <t>Waihi</t>
  </si>
  <si>
    <t>Macraes mine</t>
  </si>
  <si>
    <t>Placer West Coast</t>
  </si>
  <si>
    <t>Placer Otago/Southland</t>
  </si>
  <si>
    <t>Placer Marlbrough</t>
  </si>
  <si>
    <t xml:space="preserve">Placer Tasman </t>
  </si>
  <si>
    <t xml:space="preserve">Waihi    </t>
  </si>
  <si>
    <t xml:space="preserve">Macraes mine    </t>
  </si>
  <si>
    <t xml:space="preserve">Other      </t>
  </si>
  <si>
    <t>Ironsand</t>
  </si>
  <si>
    <t>(Quantity in Tonnes)</t>
  </si>
  <si>
    <t>Waikato North Head</t>
  </si>
  <si>
    <t>Taharoa</t>
  </si>
  <si>
    <t>Total Value of Metals Production ($NZ)</t>
  </si>
  <si>
    <t>Region</t>
  </si>
  <si>
    <t>Bituminous</t>
  </si>
  <si>
    <t>Sub Bituminous</t>
  </si>
  <si>
    <t>Lignite</t>
  </si>
  <si>
    <t xml:space="preserve"> Total</t>
  </si>
  <si>
    <t>Opencast</t>
  </si>
  <si>
    <t>Waikato</t>
  </si>
  <si>
    <t>NORTH ISLAND</t>
  </si>
  <si>
    <t>West Coast</t>
  </si>
  <si>
    <t>Canterbury</t>
  </si>
  <si>
    <t>Otago</t>
  </si>
  <si>
    <t>Southland</t>
  </si>
  <si>
    <t>SOUTH ISLAND</t>
  </si>
  <si>
    <t>NEW ZEALAND</t>
  </si>
  <si>
    <t>REGION</t>
  </si>
  <si>
    <t>MINERAL COMMODITY</t>
  </si>
  <si>
    <t>Northland</t>
  </si>
  <si>
    <t>Auckland</t>
  </si>
  <si>
    <t>Building and Dimension stone</t>
  </si>
  <si>
    <t>Bay of Plenty</t>
  </si>
  <si>
    <t>Gisborne</t>
  </si>
  <si>
    <t>Taranaki</t>
  </si>
  <si>
    <t>Hawkes Bay</t>
  </si>
  <si>
    <t>Wellington</t>
  </si>
  <si>
    <t>Nelson/Tasman</t>
  </si>
  <si>
    <t>Marlborough</t>
  </si>
  <si>
    <t>Chatham Islands</t>
  </si>
  <si>
    <t>Grand Total (NZ) *</t>
  </si>
  <si>
    <t xml:space="preserve">                              </t>
  </si>
  <si>
    <t>TOTAL</t>
  </si>
  <si>
    <t>Please note: dollar values for ironsand production are not supplied</t>
  </si>
  <si>
    <t>Other hard rock (includes Globe Progress)</t>
  </si>
  <si>
    <t>Not supplied</t>
  </si>
  <si>
    <t>Amorphous Silica</t>
  </si>
  <si>
    <t>Figures are for a calendar year</t>
  </si>
  <si>
    <t>$ -</t>
  </si>
  <si>
    <r>
      <t xml:space="preserve">Total Ironsand Production </t>
    </r>
    <r>
      <rPr>
        <b/>
        <i/>
        <u val="single"/>
        <sz val="12"/>
        <rFont val="Arial"/>
        <family val="2"/>
      </rPr>
      <t>(tonnes)</t>
    </r>
    <r>
      <rPr>
        <b/>
        <sz val="12"/>
        <rFont val="Arial"/>
        <family val="2"/>
      </rPr>
      <t xml:space="preserve"> and Values ($)*</t>
    </r>
  </si>
  <si>
    <r>
      <t xml:space="preserve">Total </t>
    </r>
    <r>
      <rPr>
        <b/>
        <i/>
        <u val="single"/>
        <sz val="12"/>
        <rFont val="Arial"/>
        <family val="2"/>
      </rPr>
      <t>Tonnage</t>
    </r>
    <r>
      <rPr>
        <b/>
        <sz val="12"/>
        <rFont val="Arial"/>
        <family val="2"/>
      </rPr>
      <t xml:space="preserve"> Produced</t>
    </r>
  </si>
  <si>
    <t>Please note: Figures may be rounded</t>
  </si>
  <si>
    <r>
      <t>Industrial Minerals</t>
    </r>
    <r>
      <rPr>
        <sz val="12"/>
        <rFont val="Arial"/>
        <family val="2"/>
      </rPr>
      <t xml:space="preserve"> production summary by </t>
    </r>
    <r>
      <rPr>
        <b/>
        <sz val="12"/>
        <rFont val="Arial"/>
        <family val="2"/>
      </rPr>
      <t>Region</t>
    </r>
  </si>
  <si>
    <r>
      <t>Industrial Minerals</t>
    </r>
    <r>
      <rPr>
        <sz val="12"/>
        <rFont val="Arial"/>
        <family val="2"/>
      </rPr>
      <t xml:space="preserve"> production summary by</t>
    </r>
    <r>
      <rPr>
        <b/>
        <sz val="12"/>
        <color indexed="10"/>
        <rFont val="Arial"/>
        <family val="2"/>
      </rPr>
      <t xml:space="preserve"> </t>
    </r>
    <r>
      <rPr>
        <b/>
        <sz val="12"/>
        <rFont val="Arial"/>
        <family val="2"/>
      </rPr>
      <t>Commodity</t>
    </r>
  </si>
  <si>
    <t>NEW ZEALAND ANNUAL PRODUCTION STATISTICS - ALL COMMODITIES</t>
  </si>
  <si>
    <r>
      <t xml:space="preserve">Total Gold Production </t>
    </r>
    <r>
      <rPr>
        <b/>
        <i/>
        <u val="single"/>
        <sz val="12"/>
        <rFont val="Arial"/>
        <family val="2"/>
      </rPr>
      <t>(kgs)</t>
    </r>
    <r>
      <rPr>
        <b/>
        <sz val="12"/>
        <rFont val="Arial"/>
        <family val="2"/>
      </rPr>
      <t xml:space="preserve"> and Values ($)</t>
    </r>
  </si>
  <si>
    <r>
      <t xml:space="preserve">Total Silver Production </t>
    </r>
    <r>
      <rPr>
        <b/>
        <i/>
        <u val="single"/>
        <sz val="12"/>
        <rFont val="Arial"/>
        <family val="2"/>
      </rPr>
      <t>(kgs)</t>
    </r>
    <r>
      <rPr>
        <b/>
        <sz val="12"/>
        <rFont val="Arial"/>
        <family val="2"/>
      </rPr>
      <t xml:space="preserve"> and Values ($)</t>
    </r>
  </si>
  <si>
    <t>NEW ZEALAND INDUSTRIAL MINERAL PRODUCTION BY COMMODITY</t>
  </si>
  <si>
    <t>NEW ZEALAND INDUSTRIAL MINERAL PRODUCTION BY REGION</t>
  </si>
  <si>
    <t>Manawatu/Whanganui</t>
  </si>
  <si>
    <t>Coal production figures are taken from the New Zealand Energy Data File 2011</t>
  </si>
  <si>
    <t>NEW ZEALAND COAL PRODUCTION  BY MINING METHOD, RANK AND REGION (kt)</t>
  </si>
  <si>
    <t xml:space="preserve">Created by Gareth Browne and Jeremy Robson </t>
  </si>
  <si>
    <t>Macraes: Production recorded for permits 41064 &amp; 52738 ; mine summary for licence 323047</t>
  </si>
  <si>
    <t>Waihi: Production recorded for permit 41808; mine summary for licence 322388</t>
  </si>
  <si>
    <t>This will get you all the reported production for permits</t>
  </si>
  <si>
    <t>To get this info for licences run permit search in TEXAS and go through each licence looking for Annual Summary Returns. Sum the data in theses letters by Gold and Silver and combine with the permit info.</t>
  </si>
  <si>
    <t>Run crystal report "Gold and Silver Production for TEXAS only data.rpt" from above folder</t>
  </si>
  <si>
    <t>P:\ORM\Crown Minerals\Crystal Reports\Non Crown Owned Minerals Reports From Access DB</t>
  </si>
  <si>
    <t>Run crystal report "Year by Commodity.rpt" from above folder</t>
  </si>
  <si>
    <t>Taken from the Energy Data File (for 2010 info was on page @@@@)</t>
  </si>
  <si>
    <t>Confirm with Senior Geologist how he would like to define mining companies/regions</t>
  </si>
  <si>
    <t>Other: Production recorded for permits 41164, 42024; mine summary for remaining licences on report.</t>
  </si>
  <si>
    <t>West Coast: All permits with west coast location on report except 41164.</t>
  </si>
  <si>
    <t>Otago: All permits with otago location on report except 41064, 52738 and 323047</t>
  </si>
  <si>
    <t>For 2010 Report we used the report  "Gold and Silver Production for TEXAS only data.rpt" from the above folder and then grouped as follow. As in the national summary we sourced the licence info from Ann Summary Returns</t>
  </si>
  <si>
    <t>Gold and Silver</t>
  </si>
  <si>
    <t>Ironsands</t>
  </si>
  <si>
    <t>See Senior Regulatory Analyst, Barry Winfield, for estimate of Ironsands production for Taharoa</t>
  </si>
  <si>
    <t>Look at all mining Ironsands permits for production using  "Gold and Silver Production for TEXAS only data.rpt" with Ironsands as mineral</t>
  </si>
  <si>
    <t>From Energy Data File. (2010 page @@@@)</t>
  </si>
  <si>
    <t>2010 by Commodity</t>
  </si>
  <si>
    <t>Run report "Year by Commodity.rpt" from above folder. Values are omitted for the current year and supplied for the previous year</t>
  </si>
  <si>
    <t>2010 by Region</t>
  </si>
  <si>
    <t>Run report "Year by region.rpt" from above folder. Values are omitted for the current year and supplied for the previous year</t>
  </si>
  <si>
    <t>2011</t>
  </si>
  <si>
    <t>Underground</t>
  </si>
  <si>
    <t>-</t>
  </si>
  <si>
    <t>withheld</t>
  </si>
  <si>
    <t>Manawatu/Wanganui</t>
  </si>
  <si>
    <t>Index - 2011 New Zealand Coal, Industrial Minerals and Metallic Minerals Production Survey</t>
  </si>
  <si>
    <t>2011 By Region</t>
  </si>
  <si>
    <t>2011 By Commodity</t>
  </si>
  <si>
    <t>Figures for 2010 have been updated to include returns received since the previous report.</t>
  </si>
  <si>
    <t>Gold Quantities for 2010 for West Coast and Otago/Southland were updated in 2016 due to discrepancy in figures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</si>
</sst>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_-* #,##0.000_-;\-* #,##0.000_-;_-* &quot;-&quot;???_-;_-@_-"/>
    <numFmt numFmtId="173" formatCode="&quot;$&quot;#,##0.00"/>
    <numFmt numFmtId="174" formatCode="0_ ;\-0\ "/>
    <numFmt numFmtId="175" formatCode="0.0000"/>
    <numFmt numFmtId="176" formatCode="#,##0.0000"/>
    <numFmt numFmtId="177" formatCode="#,##0.000000000000"/>
    <numFmt numFmtId="178" formatCode="#,##0_ ;\-#,##0\ "/>
    <numFmt numFmtId="179" formatCode="&quot;$&quot;#,##0.0000;[Red]\-&quot;$&quot;#,##0.0000"/>
    <numFmt numFmtId="180" formatCode="#,##0.00_ ;\-#,##0.00\ "/>
    <numFmt numFmtId="181" formatCode="_-&quot;$&quot;* #,##0.000_-;\-&quot;$&quot;* #,##0.000_-;_-&quot;$&quot;* &quot;-&quot;???_-;_-@_-"/>
    <numFmt numFmtId="182" formatCode="0.000;\-0.000;\0"/>
    <numFmt numFmtId="183" formatCode="0.000;0.000"/>
    <numFmt numFmtId="184" formatCode="#,##0.000;\-#,##0.000"/>
    <numFmt numFmtId="185" formatCode="0.000_ ;\-0.000\ "/>
    <numFmt numFmtId="186" formatCode="[$$-1409]#,##0.00"/>
    <numFmt numFmtId="187" formatCode="[$-1409]dddd\,\ d\ mmmm\ yyyy"/>
    <numFmt numFmtId="188" formatCode="0.0"/>
    <numFmt numFmtId="189" formatCode="[$-1409]h:mm:ss\ AM/PM"/>
    <numFmt numFmtId="190" formatCode="&quot;$&quot;#,##0.000"/>
    <numFmt numFmtId="191" formatCode="_-&quot;$&quot;* #,##0.0_-;\-&quot;$&quot;* #,##0.0_-;_-&quot;$&quot;* &quot;-&quot;_-;_-@_-"/>
    <numFmt numFmtId="192" formatCode="_-&quot;$&quot;* #,##0.00_-;\-&quot;$&quot;* #,##0.00_-;_-&quot;$&quot;* &quot;-&quot;_-;_-@_-"/>
    <numFmt numFmtId="193" formatCode="_-&quot;$&quot;* #,##0.0_-;\-&quot;$&quot;* #,##0.0_-;_-&quot;$&quot;* &quot;-&quot;??_-;_-@_-"/>
    <numFmt numFmtId="194" formatCode="_-&quot;$&quot;* #,##0_-;\-&quot;$&quot;* #,##0_-;_-&quot;$&quot;* &quot;-&quot;??_-;_-@_-"/>
    <numFmt numFmtId="195" formatCode="_-[$$-409]* #,##0.00_ ;_-[$$-409]* \-#,##0.00\ ;_-[$$-409]* &quot;-&quot;??_ ;_-@_ "/>
    <numFmt numFmtId="196" formatCode="_-[$$-409]* #,##0.0_ ;_-[$$-409]* \-#,##0.0\ ;_-[$$-409]* &quot;-&quot;??_ ;_-@_ "/>
    <numFmt numFmtId="197" formatCode="_-[$$-409]* #,##0_ ;_-[$$-409]* \-#,##0\ ;_-[$$-409]* &quot;-&quot;??_ ;_-@_ "/>
    <numFmt numFmtId="198" formatCode="[$$-409]#,##0_ ;\-[$$-409]#,##0\ "/>
    <numFmt numFmtId="199" formatCode="[$$-409]#,##0.0_ ;\-[$$-409]#,##0.0\ "/>
    <numFmt numFmtId="200" formatCode="[$$-409]#,##0.00_ ;\-[$$-409]#,##0.00\ "/>
    <numFmt numFmtId="201" formatCode="0.000000"/>
    <numFmt numFmtId="202" formatCode="0.00000"/>
    <numFmt numFmtId="203" formatCode="0.0%"/>
    <numFmt numFmtId="204" formatCode="_-* #,##0.0_-;\-* #,##0.0_-;_-* &quot;-&quot;??_-;_-@_-"/>
    <numFmt numFmtId="205" formatCode="_-* #,##0_-;\-* #,##0_-;_-* &quot;-&quot;??_-;_-@_-"/>
  </numFmts>
  <fonts count="55">
    <font>
      <sz val="10"/>
      <name val="Arial"/>
      <family val="0"/>
    </font>
    <font>
      <sz val="10"/>
      <color indexed="8"/>
      <name val="Arial"/>
      <family val="2"/>
    </font>
    <font>
      <u val="single"/>
      <sz val="10"/>
      <color indexed="36"/>
      <name val="Arial"/>
      <family val="2"/>
    </font>
    <font>
      <u val="single"/>
      <sz val="10"/>
      <color indexed="12"/>
      <name val="Arial"/>
      <family val="2"/>
    </font>
    <font>
      <sz val="8"/>
      <name val="Arial"/>
      <family val="2"/>
    </font>
    <font>
      <b/>
      <sz val="12"/>
      <name val="Arial"/>
      <family val="2"/>
    </font>
    <font>
      <sz val="12"/>
      <name val="Arial"/>
      <family val="2"/>
    </font>
    <font>
      <b/>
      <sz val="12"/>
      <color indexed="10"/>
      <name val="Arial"/>
      <family val="2"/>
    </font>
    <font>
      <b/>
      <sz val="10"/>
      <name val="Arial"/>
      <family val="2"/>
    </font>
    <font>
      <b/>
      <i/>
      <u val="single"/>
      <sz val="12"/>
      <name val="Arial"/>
      <family val="2"/>
    </font>
    <font>
      <i/>
      <sz val="12"/>
      <name val="Arial"/>
      <family val="2"/>
    </font>
    <font>
      <b/>
      <i/>
      <sz val="12"/>
      <name val="Arial"/>
      <family val="2"/>
    </font>
    <font>
      <u val="single"/>
      <sz val="12"/>
      <color indexed="12"/>
      <name val="Arial"/>
      <family val="2"/>
    </font>
    <font>
      <b/>
      <sz val="12"/>
      <color indexed="8"/>
      <name val="Arial"/>
      <family val="2"/>
    </font>
    <font>
      <sz val="12"/>
      <color indexed="8"/>
      <name val="Arial"/>
      <family val="2"/>
    </font>
    <font>
      <b/>
      <sz val="14"/>
      <name val="Arial"/>
      <family val="2"/>
    </font>
    <font>
      <b/>
      <u val="single"/>
      <sz val="12"/>
      <color indexed="12"/>
      <name val="Arial"/>
      <family val="2"/>
    </font>
    <font>
      <b/>
      <sz val="10"/>
      <color indexed="8"/>
      <name val="Arial"/>
      <family val="2"/>
    </font>
    <font>
      <sz val="12"/>
      <color indexed="9"/>
      <name val="Arial"/>
      <family val="2"/>
    </font>
    <font>
      <sz val="10"/>
      <color indexed="8"/>
      <name val="ARIAL"/>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2"/>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2" tint="-0.09996999800205231"/>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medium"/>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medium"/>
      <right>
        <color indexed="63"/>
      </right>
      <top style="medium"/>
      <bottom style="thin"/>
    </border>
    <border>
      <left>
        <color indexed="63"/>
      </left>
      <right style="medium"/>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vertical="top"/>
      <protection/>
    </xf>
    <xf numFmtId="0" fontId="1" fillId="0" borderId="0">
      <alignment vertical="top"/>
      <protection/>
    </xf>
    <xf numFmtId="0" fontId="1" fillId="0" borderId="0">
      <alignment vertical="top"/>
      <protection/>
    </xf>
    <xf numFmtId="0" fontId="1" fillId="0" borderId="0">
      <alignment vertical="top"/>
      <protection/>
    </xf>
    <xf numFmtId="0" fontId="0" fillId="0" borderId="0">
      <alignment/>
      <protection/>
    </xf>
    <xf numFmtId="0" fontId="19" fillId="0" borderId="0">
      <alignment vertical="top"/>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2">
    <xf numFmtId="0" fontId="0" fillId="0" borderId="0" xfId="0"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0" xfId="0" applyFont="1" applyAlignment="1">
      <alignment/>
    </xf>
    <xf numFmtId="3" fontId="5" fillId="0" borderId="0" xfId="0" applyNumberFormat="1" applyFont="1" applyFill="1" applyBorder="1" applyAlignment="1">
      <alignment horizontal="righ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NumberFormat="1" applyFont="1" applyBorder="1" applyAlignment="1">
      <alignment/>
    </xf>
    <xf numFmtId="44" fontId="6" fillId="0" borderId="0" xfId="44" applyFont="1" applyBorder="1" applyAlignment="1">
      <alignment horizontal="center"/>
    </xf>
    <xf numFmtId="172" fontId="6" fillId="0" borderId="0" xfId="0" applyNumberFormat="1" applyFont="1" applyBorder="1" applyAlignment="1">
      <alignment horizontal="center"/>
    </xf>
    <xf numFmtId="44" fontId="6" fillId="0" borderId="0" xfId="0" applyNumberFormat="1" applyFont="1" applyBorder="1" applyAlignment="1">
      <alignment horizontal="center"/>
    </xf>
    <xf numFmtId="44" fontId="5" fillId="0" borderId="0" xfId="44" applyFont="1" applyFill="1" applyBorder="1" applyAlignment="1">
      <alignment/>
    </xf>
    <xf numFmtId="44" fontId="5" fillId="0" borderId="0" xfId="44" applyFont="1" applyFill="1" applyBorder="1" applyAlignment="1">
      <alignment horizontal="center"/>
    </xf>
    <xf numFmtId="3" fontId="6" fillId="33" borderId="0" xfId="0" applyNumberFormat="1" applyFont="1" applyFill="1" applyBorder="1" applyAlignment="1">
      <alignment horizontal="center"/>
    </xf>
    <xf numFmtId="0" fontId="10" fillId="0" borderId="0" xfId="0" applyFont="1" applyBorder="1" applyAlignment="1">
      <alignment horizontal="center"/>
    </xf>
    <xf numFmtId="44" fontId="6" fillId="0" borderId="0" xfId="44" applyFont="1" applyFill="1" applyBorder="1" applyAlignment="1">
      <alignment horizontal="center"/>
    </xf>
    <xf numFmtId="0" fontId="6" fillId="33" borderId="0" xfId="0" applyFont="1" applyFill="1" applyBorder="1" applyAlignment="1">
      <alignment horizontal="center"/>
    </xf>
    <xf numFmtId="44" fontId="6" fillId="0" borderId="0" xfId="0" applyNumberFormat="1" applyFont="1" applyAlignment="1">
      <alignment/>
    </xf>
    <xf numFmtId="0" fontId="6" fillId="0" borderId="0" xfId="0" applyFont="1" applyFill="1" applyBorder="1" applyAlignment="1">
      <alignment/>
    </xf>
    <xf numFmtId="0" fontId="6" fillId="0" borderId="0" xfId="0" applyFont="1" applyFill="1" applyAlignment="1">
      <alignment/>
    </xf>
    <xf numFmtId="0" fontId="10" fillId="0" borderId="0" xfId="0" applyFont="1" applyBorder="1" applyAlignment="1">
      <alignment/>
    </xf>
    <xf numFmtId="3" fontId="5" fillId="0" borderId="0" xfId="0" applyNumberFormat="1" applyFont="1" applyBorder="1" applyAlignment="1">
      <alignment/>
    </xf>
    <xf numFmtId="44" fontId="5" fillId="0" borderId="0" xfId="44" applyFont="1" applyBorder="1" applyAlignment="1">
      <alignment/>
    </xf>
    <xf numFmtId="0" fontId="6" fillId="0" borderId="0" xfId="0" applyFont="1" applyAlignment="1">
      <alignment horizontal="center"/>
    </xf>
    <xf numFmtId="44" fontId="6" fillId="0" borderId="0" xfId="0" applyNumberFormat="1" applyFont="1" applyAlignment="1">
      <alignment horizontal="center"/>
    </xf>
    <xf numFmtId="0" fontId="54" fillId="0" borderId="0" xfId="0" applyFont="1" applyAlignment="1">
      <alignment/>
    </xf>
    <xf numFmtId="4" fontId="6" fillId="0" borderId="0" xfId="0" applyNumberFormat="1" applyFont="1" applyAlignment="1">
      <alignment horizontal="center"/>
    </xf>
    <xf numFmtId="2" fontId="6" fillId="0" borderId="0" xfId="0" applyNumberFormat="1" applyFont="1" applyAlignment="1">
      <alignment/>
    </xf>
    <xf numFmtId="3" fontId="6" fillId="0" borderId="0" xfId="0" applyNumberFormat="1" applyFont="1" applyFill="1" applyBorder="1" applyAlignment="1">
      <alignment horizontal="right"/>
    </xf>
    <xf numFmtId="3" fontId="6" fillId="0" borderId="0" xfId="0" applyNumberFormat="1" applyFont="1" applyFill="1" applyBorder="1" applyAlignment="1">
      <alignment horizontal="right" vertical="top"/>
    </xf>
    <xf numFmtId="0" fontId="5" fillId="0" borderId="0" xfId="0" applyFont="1" applyFill="1" applyBorder="1" applyAlignment="1">
      <alignment horizontal="center"/>
    </xf>
    <xf numFmtId="3" fontId="5" fillId="0" borderId="0" xfId="0" applyNumberFormat="1" applyFont="1" applyFill="1" applyBorder="1" applyAlignment="1">
      <alignment horizontal="center"/>
    </xf>
    <xf numFmtId="3" fontId="6" fillId="0" borderId="0"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horizontal="left"/>
    </xf>
    <xf numFmtId="0" fontId="12" fillId="0" borderId="0" xfId="60" applyFont="1" applyFill="1" applyBorder="1" applyAlignment="1" applyProtection="1">
      <alignment horizontal="center"/>
      <protection/>
    </xf>
    <xf numFmtId="0" fontId="13" fillId="0" borderId="0" xfId="0" applyFont="1" applyFill="1" applyBorder="1" applyAlignment="1">
      <alignment horizontal="center"/>
    </xf>
    <xf numFmtId="0" fontId="5" fillId="0" borderId="0" xfId="0" applyFont="1" applyBorder="1" applyAlignment="1">
      <alignment/>
    </xf>
    <xf numFmtId="3" fontId="6" fillId="0" borderId="0" xfId="0" applyNumberFormat="1" applyFont="1" applyBorder="1" applyAlignment="1">
      <alignment/>
    </xf>
    <xf numFmtId="4" fontId="6" fillId="0" borderId="0" xfId="0" applyNumberFormat="1" applyFont="1" applyBorder="1" applyAlignment="1">
      <alignment/>
    </xf>
    <xf numFmtId="44" fontId="6" fillId="0" borderId="0" xfId="44" applyFont="1" applyBorder="1" applyAlignment="1">
      <alignment/>
    </xf>
    <xf numFmtId="0" fontId="14" fillId="0" borderId="0" xfId="0" applyFont="1" applyBorder="1" applyAlignment="1">
      <alignment/>
    </xf>
    <xf numFmtId="0" fontId="13" fillId="0" borderId="0" xfId="0" applyFont="1" applyBorder="1" applyAlignment="1">
      <alignment horizontal="center"/>
    </xf>
    <xf numFmtId="44" fontId="6" fillId="0" borderId="0" xfId="0" applyNumberFormat="1" applyFont="1" applyBorder="1" applyAlignment="1">
      <alignment/>
    </xf>
    <xf numFmtId="3" fontId="6" fillId="0" borderId="0" xfId="0" applyNumberFormat="1" applyFont="1" applyAlignment="1">
      <alignment/>
    </xf>
    <xf numFmtId="3" fontId="14" fillId="0" borderId="0" xfId="0" applyNumberFormat="1" applyFont="1" applyFill="1" applyBorder="1" applyAlignment="1">
      <alignment horizontal="left"/>
    </xf>
    <xf numFmtId="0" fontId="14" fillId="0" borderId="0" xfId="65" applyFont="1">
      <alignment vertical="top"/>
      <protection/>
    </xf>
    <xf numFmtId="173" fontId="6" fillId="0" borderId="0" xfId="0" applyNumberFormat="1" applyFont="1" applyAlignment="1">
      <alignment/>
    </xf>
    <xf numFmtId="44" fontId="5" fillId="0" borderId="0" xfId="0" applyNumberFormat="1" applyFont="1" applyBorder="1" applyAlignment="1">
      <alignment/>
    </xf>
    <xf numFmtId="3" fontId="6" fillId="0" borderId="0" xfId="0" applyNumberFormat="1" applyFont="1" applyBorder="1" applyAlignment="1">
      <alignment horizontal="right"/>
    </xf>
    <xf numFmtId="0" fontId="14" fillId="0" borderId="0" xfId="0" applyFont="1" applyFill="1" applyBorder="1" applyAlignment="1">
      <alignment horizontal="left"/>
    </xf>
    <xf numFmtId="0" fontId="5" fillId="0" borderId="0" xfId="0" applyNumberFormat="1" applyFont="1" applyBorder="1" applyAlignment="1">
      <alignment/>
    </xf>
    <xf numFmtId="44" fontId="6" fillId="0" borderId="0" xfId="0" applyNumberFormat="1" applyFont="1" applyFill="1" applyBorder="1" applyAlignment="1">
      <alignment/>
    </xf>
    <xf numFmtId="1" fontId="6" fillId="0" borderId="0" xfId="0" applyNumberFormat="1" applyFont="1" applyFill="1" applyBorder="1" applyAlignment="1">
      <alignment/>
    </xf>
    <xf numFmtId="3" fontId="5" fillId="0" borderId="0" xfId="0" applyNumberFormat="1" applyFont="1" applyFill="1" applyBorder="1" applyAlignment="1">
      <alignment/>
    </xf>
    <xf numFmtId="44" fontId="5" fillId="0" borderId="0" xfId="0" applyNumberFormat="1" applyFont="1" applyFill="1" applyBorder="1" applyAlignment="1">
      <alignment/>
    </xf>
    <xf numFmtId="44" fontId="5" fillId="0" borderId="0" xfId="0" applyNumberFormat="1" applyFont="1" applyFill="1" applyBorder="1" applyAlignment="1">
      <alignment horizontal="center"/>
    </xf>
    <xf numFmtId="186" fontId="13" fillId="0" borderId="0" xfId="65" applyNumberFormat="1" applyFont="1" applyAlignment="1">
      <alignment vertical="top"/>
      <protection/>
    </xf>
    <xf numFmtId="186" fontId="13" fillId="0" borderId="0" xfId="65" applyNumberFormat="1" applyFont="1" applyAlignment="1">
      <alignment horizontal="right" vertical="top"/>
      <protection/>
    </xf>
    <xf numFmtId="3" fontId="14" fillId="0" borderId="0" xfId="65" applyNumberFormat="1" applyFont="1" applyAlignment="1">
      <alignment horizontal="right" vertical="top"/>
      <protection/>
    </xf>
    <xf numFmtId="4" fontId="14" fillId="0" borderId="0" xfId="65" applyNumberFormat="1" applyFont="1" applyAlignment="1">
      <alignment vertical="top"/>
      <protection/>
    </xf>
    <xf numFmtId="164" fontId="14" fillId="0" borderId="0" xfId="0" applyNumberFormat="1" applyFont="1" applyFill="1" applyBorder="1" applyAlignment="1">
      <alignment horizontal="center"/>
    </xf>
    <xf numFmtId="4" fontId="6" fillId="0" borderId="0" xfId="0" applyNumberFormat="1" applyFont="1" applyAlignment="1">
      <alignment/>
    </xf>
    <xf numFmtId="4" fontId="6" fillId="0" borderId="0" xfId="0" applyNumberFormat="1" applyFont="1" applyBorder="1" applyAlignment="1">
      <alignment/>
    </xf>
    <xf numFmtId="164" fontId="13" fillId="0" borderId="0" xfId="0" applyNumberFormat="1" applyFont="1" applyFill="1" applyBorder="1" applyAlignment="1">
      <alignment horizontal="center"/>
    </xf>
    <xf numFmtId="0" fontId="14" fillId="0" borderId="0" xfId="0" applyFont="1" applyFill="1" applyBorder="1" applyAlignment="1">
      <alignment horizontal="center"/>
    </xf>
    <xf numFmtId="0" fontId="5" fillId="0" borderId="0" xfId="0" applyFont="1" applyAlignment="1">
      <alignment/>
    </xf>
    <xf numFmtId="3" fontId="14" fillId="0" borderId="0" xfId="0" applyNumberFormat="1" applyFont="1" applyFill="1" applyBorder="1" applyAlignment="1">
      <alignment horizontal="center"/>
    </xf>
    <xf numFmtId="3" fontId="14" fillId="0" borderId="0" xfId="65" applyNumberFormat="1" applyFont="1" applyFill="1" applyAlignment="1">
      <alignment horizontal="right" vertical="top"/>
      <protection/>
    </xf>
    <xf numFmtId="44" fontId="6" fillId="0" borderId="0" xfId="44" applyFont="1" applyFill="1" applyBorder="1" applyAlignment="1">
      <alignment/>
    </xf>
    <xf numFmtId="5" fontId="14" fillId="0" borderId="0" xfId="0" applyNumberFormat="1" applyFont="1" applyFill="1" applyBorder="1" applyAlignment="1">
      <alignment horizontal="center"/>
    </xf>
    <xf numFmtId="0" fontId="6" fillId="0" borderId="0" xfId="0" applyFont="1" applyAlignment="1">
      <alignment/>
    </xf>
    <xf numFmtId="3" fontId="6" fillId="0" borderId="0" xfId="0" applyNumberFormat="1" applyFont="1" applyAlignment="1">
      <alignment/>
    </xf>
    <xf numFmtId="0" fontId="5" fillId="34" borderId="0" xfId="0" applyFont="1" applyFill="1" applyBorder="1" applyAlignment="1">
      <alignment/>
    </xf>
    <xf numFmtId="0" fontId="6" fillId="34" borderId="0" xfId="0" applyFont="1" applyFill="1" applyBorder="1" applyAlignment="1">
      <alignment/>
    </xf>
    <xf numFmtId="0" fontId="5" fillId="34" borderId="0" xfId="44" applyNumberFormat="1" applyFont="1" applyFill="1" applyBorder="1" applyAlignment="1">
      <alignment/>
    </xf>
    <xf numFmtId="44" fontId="5" fillId="34" borderId="0" xfId="44" applyFont="1" applyFill="1" applyBorder="1" applyAlignment="1">
      <alignment horizontal="right"/>
    </xf>
    <xf numFmtId="4" fontId="5" fillId="34" borderId="0" xfId="44" applyNumberFormat="1" applyFont="1" applyFill="1" applyBorder="1" applyAlignment="1">
      <alignment horizontal="right"/>
    </xf>
    <xf numFmtId="44" fontId="6" fillId="34" borderId="0" xfId="44" applyFont="1" applyFill="1" applyBorder="1" applyAlignment="1">
      <alignment horizontal="right"/>
    </xf>
    <xf numFmtId="4" fontId="6" fillId="34" borderId="0" xfId="44" applyNumberFormat="1" applyFont="1" applyFill="1" applyBorder="1" applyAlignment="1">
      <alignment horizontal="right"/>
    </xf>
    <xf numFmtId="0" fontId="13" fillId="16" borderId="0" xfId="0" applyFont="1" applyFill="1" applyBorder="1" applyAlignment="1">
      <alignment/>
    </xf>
    <xf numFmtId="44" fontId="6" fillId="0" borderId="0" xfId="44" applyFont="1" applyAlignment="1">
      <alignment/>
    </xf>
    <xf numFmtId="4" fontId="6" fillId="0" borderId="0" xfId="44" applyNumberFormat="1" applyFont="1" applyAlignment="1">
      <alignment/>
    </xf>
    <xf numFmtId="166" fontId="6" fillId="0" borderId="0" xfId="0" applyNumberFormat="1" applyFont="1" applyFill="1" applyBorder="1" applyAlignment="1">
      <alignment horizontal="right"/>
    </xf>
    <xf numFmtId="164" fontId="6" fillId="0" borderId="0" xfId="44" applyNumberFormat="1" applyFont="1" applyFill="1" applyBorder="1" applyAlignment="1">
      <alignment horizontal="right"/>
    </xf>
    <xf numFmtId="7" fontId="6" fillId="0" borderId="0" xfId="44" applyNumberFormat="1" applyFont="1" applyBorder="1" applyAlignment="1">
      <alignment horizontal="center"/>
    </xf>
    <xf numFmtId="44" fontId="6" fillId="0" borderId="0" xfId="44" applyFont="1" applyBorder="1" applyAlignment="1">
      <alignment horizontal="right"/>
    </xf>
    <xf numFmtId="44" fontId="6" fillId="0" borderId="0" xfId="44" applyFont="1" applyFill="1" applyBorder="1" applyAlignment="1">
      <alignment horizontal="right"/>
    </xf>
    <xf numFmtId="0" fontId="13" fillId="0" borderId="0" xfId="0" applyFont="1" applyBorder="1" applyAlignment="1">
      <alignment/>
    </xf>
    <xf numFmtId="5" fontId="5" fillId="0" borderId="0" xfId="0" applyNumberFormat="1" applyFont="1" applyFill="1" applyBorder="1" applyAlignment="1">
      <alignment horizontal="right"/>
    </xf>
    <xf numFmtId="3" fontId="6" fillId="0" borderId="0" xfId="44" applyNumberFormat="1" applyFont="1" applyFill="1" applyBorder="1" applyAlignment="1">
      <alignment horizontal="right"/>
    </xf>
    <xf numFmtId="0" fontId="6" fillId="0" borderId="0" xfId="0" applyNumberFormat="1" applyFont="1" applyAlignment="1">
      <alignment/>
    </xf>
    <xf numFmtId="8" fontId="6" fillId="0" borderId="0" xfId="0" applyNumberFormat="1" applyFont="1" applyAlignment="1">
      <alignment/>
    </xf>
    <xf numFmtId="41" fontId="5" fillId="0" borderId="0" xfId="44" applyNumberFormat="1" applyFont="1" applyBorder="1" applyAlignment="1">
      <alignment/>
    </xf>
    <xf numFmtId="178" fontId="5" fillId="0" borderId="0" xfId="44" applyNumberFormat="1" applyFont="1" applyFill="1" applyBorder="1" applyAlignment="1">
      <alignment horizontal="right"/>
    </xf>
    <xf numFmtId="1" fontId="6" fillId="0" borderId="0" xfId="0" applyNumberFormat="1" applyFont="1" applyAlignment="1">
      <alignment/>
    </xf>
    <xf numFmtId="0" fontId="5" fillId="34" borderId="0" xfId="0" applyFont="1" applyFill="1" applyBorder="1" applyAlignment="1">
      <alignment horizontal="center"/>
    </xf>
    <xf numFmtId="0" fontId="5" fillId="16" borderId="0" xfId="0" applyFont="1" applyFill="1" applyBorder="1" applyAlignment="1">
      <alignment/>
    </xf>
    <xf numFmtId="5" fontId="5" fillId="16" borderId="0" xfId="44" applyNumberFormat="1" applyFont="1" applyFill="1" applyBorder="1" applyAlignment="1">
      <alignment horizontal="right"/>
    </xf>
    <xf numFmtId="0" fontId="11" fillId="34" borderId="0" xfId="0" applyFont="1" applyFill="1" applyBorder="1" applyAlignment="1">
      <alignment/>
    </xf>
    <xf numFmtId="0" fontId="11" fillId="0" borderId="0" xfId="0" applyFont="1" applyFill="1" applyBorder="1" applyAlignment="1">
      <alignment/>
    </xf>
    <xf numFmtId="0" fontId="12" fillId="0" borderId="12" xfId="60" applyFont="1" applyFill="1" applyBorder="1" applyAlignment="1" applyProtection="1">
      <alignment/>
      <protection/>
    </xf>
    <xf numFmtId="0" fontId="12" fillId="0" borderId="0" xfId="60" applyFont="1" applyAlignment="1" applyProtection="1">
      <alignment/>
      <protection/>
    </xf>
    <xf numFmtId="0" fontId="12" fillId="0" borderId="0" xfId="60" applyFont="1" applyFill="1" applyBorder="1" applyAlignment="1" applyProtection="1">
      <alignment horizontal="left"/>
      <protection/>
    </xf>
    <xf numFmtId="0" fontId="12" fillId="0" borderId="0" xfId="60" applyFont="1" applyFill="1" applyBorder="1" applyAlignment="1" applyProtection="1">
      <alignment/>
      <protection/>
    </xf>
    <xf numFmtId="0" fontId="5" fillId="35" borderId="0" xfId="0" applyFont="1" applyFill="1" applyBorder="1" applyAlignment="1">
      <alignment horizontal="center"/>
    </xf>
    <xf numFmtId="3" fontId="5" fillId="35" borderId="0" xfId="0" applyNumberFormat="1" applyFont="1" applyFill="1" applyBorder="1" applyAlignment="1">
      <alignment horizontal="right"/>
    </xf>
    <xf numFmtId="173" fontId="5" fillId="35" borderId="0" xfId="0" applyNumberFormat="1" applyFont="1" applyFill="1" applyBorder="1" applyAlignment="1">
      <alignment horizontal="right"/>
    </xf>
    <xf numFmtId="0" fontId="6" fillId="35" borderId="0" xfId="0" applyFont="1" applyFill="1" applyBorder="1" applyAlignment="1">
      <alignment horizontal="center"/>
    </xf>
    <xf numFmtId="3" fontId="6" fillId="35" borderId="0" xfId="0" applyNumberFormat="1" applyFont="1" applyFill="1" applyBorder="1" applyAlignment="1">
      <alignment horizontal="right"/>
    </xf>
    <xf numFmtId="49" fontId="5" fillId="34" borderId="0" xfId="0" applyNumberFormat="1" applyFont="1" applyFill="1" applyBorder="1" applyAlignment="1">
      <alignment horizontal="right"/>
    </xf>
    <xf numFmtId="0" fontId="13" fillId="16" borderId="0" xfId="0" applyFont="1" applyFill="1" applyBorder="1" applyAlignment="1">
      <alignment horizontal="center"/>
    </xf>
    <xf numFmtId="0" fontId="13" fillId="36" borderId="0" xfId="0" applyFont="1" applyFill="1" applyBorder="1" applyAlignment="1">
      <alignment horizontal="center"/>
    </xf>
    <xf numFmtId="0" fontId="13" fillId="36" borderId="0" xfId="0" applyFont="1" applyFill="1" applyBorder="1" applyAlignment="1">
      <alignment horizontal="left"/>
    </xf>
    <xf numFmtId="3" fontId="5" fillId="16" borderId="0" xfId="0" applyNumberFormat="1" applyFont="1" applyFill="1" applyBorder="1" applyAlignment="1">
      <alignment/>
    </xf>
    <xf numFmtId="1" fontId="5" fillId="34" borderId="0" xfId="0" applyNumberFormat="1" applyFont="1" applyFill="1" applyBorder="1" applyAlignment="1">
      <alignment horizontal="right"/>
    </xf>
    <xf numFmtId="0" fontId="5" fillId="35" borderId="0" xfId="0" applyFont="1" applyFill="1" applyBorder="1" applyAlignment="1">
      <alignment horizontal="left"/>
    </xf>
    <xf numFmtId="4" fontId="5" fillId="35" borderId="0" xfId="0" applyNumberFormat="1" applyFont="1" applyFill="1" applyBorder="1" applyAlignment="1">
      <alignment horizontal="right"/>
    </xf>
    <xf numFmtId="0" fontId="6" fillId="35" borderId="0" xfId="0" applyFont="1" applyFill="1" applyBorder="1" applyAlignment="1">
      <alignment horizontal="left"/>
    </xf>
    <xf numFmtId="4" fontId="6" fillId="35" borderId="0" xfId="0" applyNumberFormat="1" applyFont="1" applyFill="1" applyBorder="1" applyAlignment="1">
      <alignment horizontal="right"/>
    </xf>
    <xf numFmtId="0" fontId="5" fillId="34" borderId="0" xfId="0" applyFont="1" applyFill="1" applyBorder="1" applyAlignment="1">
      <alignment/>
    </xf>
    <xf numFmtId="0" fontId="6" fillId="16" borderId="0" xfId="0" applyFont="1" applyFill="1" applyBorder="1" applyAlignment="1">
      <alignment/>
    </xf>
    <xf numFmtId="3" fontId="5" fillId="16" borderId="0" xfId="0" applyNumberFormat="1" applyFont="1" applyFill="1" applyBorder="1" applyAlignment="1">
      <alignment horizontal="right"/>
    </xf>
    <xf numFmtId="0" fontId="5" fillId="34" borderId="0" xfId="0" applyFont="1" applyFill="1" applyBorder="1" applyAlignment="1">
      <alignment horizontal="right"/>
    </xf>
    <xf numFmtId="2" fontId="6" fillId="0" borderId="0" xfId="0" applyNumberFormat="1" applyFont="1" applyBorder="1" applyAlignment="1">
      <alignment horizontal="right"/>
    </xf>
    <xf numFmtId="0" fontId="6" fillId="0" borderId="0" xfId="0" applyFont="1" applyBorder="1" applyAlignment="1">
      <alignment horizontal="right"/>
    </xf>
    <xf numFmtId="173" fontId="6" fillId="0" borderId="0" xfId="0" applyNumberFormat="1" applyFont="1" applyBorder="1" applyAlignment="1">
      <alignment horizontal="right"/>
    </xf>
    <xf numFmtId="4" fontId="5" fillId="34" borderId="0" xfId="0" applyNumberFormat="1" applyFont="1" applyFill="1" applyBorder="1" applyAlignment="1">
      <alignment/>
    </xf>
    <xf numFmtId="5" fontId="5" fillId="34" borderId="0" xfId="0" applyNumberFormat="1" applyFont="1" applyFill="1" applyBorder="1" applyAlignment="1">
      <alignment/>
    </xf>
    <xf numFmtId="164" fontId="11" fillId="16" borderId="0" xfId="0" applyNumberFormat="1" applyFont="1" applyFill="1" applyBorder="1" applyAlignment="1">
      <alignment horizontal="right"/>
    </xf>
    <xf numFmtId="5" fontId="5" fillId="16" borderId="0" xfId="44" applyNumberFormat="1" applyFont="1" applyFill="1" applyBorder="1" applyAlignment="1">
      <alignment/>
    </xf>
    <xf numFmtId="180" fontId="5" fillId="16" borderId="0" xfId="44" applyNumberFormat="1" applyFont="1" applyFill="1" applyBorder="1" applyAlignment="1">
      <alignment/>
    </xf>
    <xf numFmtId="1" fontId="6" fillId="0" borderId="0" xfId="0" applyNumberFormat="1" applyFont="1" applyBorder="1" applyAlignment="1">
      <alignment/>
    </xf>
    <xf numFmtId="4" fontId="6" fillId="0" borderId="0" xfId="44" applyNumberFormat="1" applyFont="1" applyBorder="1" applyAlignment="1">
      <alignment/>
    </xf>
    <xf numFmtId="0" fontId="6" fillId="0" borderId="0" xfId="44" applyNumberFormat="1" applyFont="1" applyBorder="1" applyAlignment="1">
      <alignment horizontal="right"/>
    </xf>
    <xf numFmtId="4" fontId="6" fillId="0" borderId="0" xfId="44" applyNumberFormat="1" applyFont="1" applyBorder="1" applyAlignment="1">
      <alignment horizontal="right"/>
    </xf>
    <xf numFmtId="3" fontId="5" fillId="0" borderId="0" xfId="44" applyNumberFormat="1" applyFont="1" applyBorder="1" applyAlignment="1">
      <alignment horizontal="right"/>
    </xf>
    <xf numFmtId="164" fontId="5" fillId="0" borderId="0" xfId="44" applyNumberFormat="1" applyFont="1" applyBorder="1" applyAlignment="1">
      <alignment horizontal="right"/>
    </xf>
    <xf numFmtId="3" fontId="6" fillId="0" borderId="0" xfId="64" applyNumberFormat="1" applyFont="1" applyFill="1" applyBorder="1" applyAlignment="1">
      <alignment horizontal="right" vertical="top"/>
      <protection/>
    </xf>
    <xf numFmtId="173" fontId="5" fillId="0" borderId="0" xfId="44" applyNumberFormat="1" applyFont="1" applyBorder="1" applyAlignment="1">
      <alignment horizontal="right"/>
    </xf>
    <xf numFmtId="3" fontId="14" fillId="0" borderId="0" xfId="65" applyNumberFormat="1" applyFont="1">
      <alignment vertical="top"/>
      <protection/>
    </xf>
    <xf numFmtId="0" fontId="16" fillId="0" borderId="13" xfId="60" applyFont="1" applyBorder="1" applyAlignment="1" applyProtection="1">
      <alignment horizontal="center" vertical="center"/>
      <protection/>
    </xf>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8" fillId="37" borderId="0" xfId="0" applyFont="1" applyFill="1" applyAlignment="1">
      <alignment wrapText="1"/>
    </xf>
    <xf numFmtId="0" fontId="0" fillId="37" borderId="0" xfId="0" applyFont="1" applyFill="1" applyAlignment="1">
      <alignment wrapText="1"/>
    </xf>
    <xf numFmtId="0" fontId="0" fillId="37" borderId="0" xfId="0" applyFill="1" applyAlignment="1">
      <alignment wrapText="1"/>
    </xf>
    <xf numFmtId="0" fontId="5" fillId="37" borderId="0" xfId="0" applyFont="1" applyFill="1" applyAlignment="1">
      <alignment wrapText="1"/>
    </xf>
    <xf numFmtId="0" fontId="52" fillId="37" borderId="0" xfId="0" applyFont="1" applyFill="1" applyAlignment="1">
      <alignment wrapText="1"/>
    </xf>
    <xf numFmtId="0" fontId="5" fillId="34" borderId="0" xfId="68" applyFont="1" applyFill="1" applyBorder="1">
      <alignment/>
      <protection/>
    </xf>
    <xf numFmtId="0" fontId="5" fillId="34" borderId="0" xfId="68" applyFont="1" applyFill="1" applyBorder="1" applyAlignment="1">
      <alignment horizontal="right"/>
      <protection/>
    </xf>
    <xf numFmtId="3" fontId="5" fillId="34" borderId="0" xfId="68" applyNumberFormat="1" applyFont="1" applyFill="1" applyBorder="1" applyAlignment="1">
      <alignment horizontal="right"/>
      <protection/>
    </xf>
    <xf numFmtId="0" fontId="5" fillId="34" borderId="14" xfId="68" applyFont="1" applyFill="1" applyBorder="1" applyAlignment="1">
      <alignment horizontal="right"/>
      <protection/>
    </xf>
    <xf numFmtId="0" fontId="11" fillId="34" borderId="0" xfId="68" applyFont="1" applyFill="1" applyBorder="1">
      <alignment/>
      <protection/>
    </xf>
    <xf numFmtId="0" fontId="11" fillId="34" borderId="0" xfId="68" applyFont="1" applyFill="1" applyBorder="1" applyAlignment="1">
      <alignment horizontal="right"/>
      <protection/>
    </xf>
    <xf numFmtId="3" fontId="11" fillId="34" borderId="0" xfId="68" applyNumberFormat="1" applyFont="1" applyFill="1" applyBorder="1" applyAlignment="1">
      <alignment horizontal="right"/>
      <protection/>
    </xf>
    <xf numFmtId="0" fontId="6" fillId="34" borderId="0" xfId="68" applyFont="1" applyFill="1" applyBorder="1" applyAlignment="1">
      <alignment horizontal="right"/>
      <protection/>
    </xf>
    <xf numFmtId="0" fontId="11" fillId="34" borderId="14" xfId="68" applyFont="1" applyFill="1" applyBorder="1" applyAlignment="1">
      <alignment horizontal="right"/>
      <protection/>
    </xf>
    <xf numFmtId="0" fontId="0" fillId="0" borderId="0" xfId="68">
      <alignment/>
      <protection/>
    </xf>
    <xf numFmtId="3" fontId="6" fillId="0" borderId="0" xfId="68" applyNumberFormat="1" applyFont="1" applyFill="1" applyBorder="1" applyAlignment="1">
      <alignment horizontal="center"/>
      <protection/>
    </xf>
    <xf numFmtId="188" fontId="5" fillId="0" borderId="0" xfId="68" applyNumberFormat="1" applyFont="1" applyFill="1" applyBorder="1" applyAlignment="1">
      <alignment horizontal="center"/>
      <protection/>
    </xf>
    <xf numFmtId="3" fontId="6" fillId="0" borderId="14" xfId="68" applyNumberFormat="1" applyFont="1" applyFill="1" applyBorder="1" applyAlignment="1">
      <alignment horizontal="center"/>
      <protection/>
    </xf>
    <xf numFmtId="3" fontId="5" fillId="0" borderId="0" xfId="68" applyNumberFormat="1" applyFont="1" applyFill="1" applyBorder="1" applyAlignment="1">
      <alignment horizontal="center"/>
      <protection/>
    </xf>
    <xf numFmtId="0" fontId="6" fillId="0" borderId="12" xfId="68" applyFont="1" applyFill="1" applyBorder="1">
      <alignment/>
      <protection/>
    </xf>
    <xf numFmtId="0" fontId="6" fillId="0" borderId="0" xfId="68" applyNumberFormat="1" applyFont="1" applyFill="1" applyBorder="1" applyAlignment="1">
      <alignment horizontal="center" vertical="center" wrapText="1"/>
      <protection/>
    </xf>
    <xf numFmtId="0" fontId="6" fillId="0" borderId="15" xfId="68" applyNumberFormat="1" applyFont="1" applyFill="1" applyBorder="1" applyAlignment="1">
      <alignment horizontal="center"/>
      <protection/>
    </xf>
    <xf numFmtId="0" fontId="6" fillId="0" borderId="0" xfId="68" applyNumberFormat="1" applyFont="1" applyFill="1" applyBorder="1" applyAlignment="1">
      <alignment horizontal="center"/>
      <protection/>
    </xf>
    <xf numFmtId="0" fontId="5" fillId="0" borderId="0" xfId="68" applyNumberFormat="1" applyFont="1" applyFill="1" applyBorder="1" applyAlignment="1">
      <alignment horizontal="center"/>
      <protection/>
    </xf>
    <xf numFmtId="0" fontId="5" fillId="16" borderId="12" xfId="68" applyFont="1" applyFill="1" applyBorder="1">
      <alignment/>
      <protection/>
    </xf>
    <xf numFmtId="0" fontId="6" fillId="38" borderId="0" xfId="68" applyNumberFormat="1" applyFont="1" applyFill="1" applyBorder="1" applyAlignment="1">
      <alignment horizontal="center" vertical="center" wrapText="1"/>
      <protection/>
    </xf>
    <xf numFmtId="0" fontId="5" fillId="38" borderId="15" xfId="68" applyNumberFormat="1" applyFont="1" applyFill="1" applyBorder="1" applyAlignment="1">
      <alignment horizontal="center"/>
      <protection/>
    </xf>
    <xf numFmtId="0" fontId="5" fillId="0" borderId="0" xfId="68" applyFont="1" applyFill="1" applyBorder="1">
      <alignment/>
      <protection/>
    </xf>
    <xf numFmtId="0" fontId="6" fillId="0" borderId="0" xfId="68" applyFont="1" applyFill="1" applyBorder="1">
      <alignment/>
      <protection/>
    </xf>
    <xf numFmtId="0" fontId="5" fillId="16" borderId="0" xfId="68" applyFont="1" applyFill="1" applyBorder="1">
      <alignment/>
      <protection/>
    </xf>
    <xf numFmtId="0" fontId="5" fillId="38" borderId="0" xfId="68" applyNumberFormat="1" applyFont="1" applyFill="1" applyBorder="1" applyAlignment="1">
      <alignment horizontal="center"/>
      <protection/>
    </xf>
    <xf numFmtId="0" fontId="5" fillId="0" borderId="14" xfId="68" applyNumberFormat="1" applyFont="1" applyFill="1" applyBorder="1" applyAlignment="1">
      <alignment horizontal="center"/>
      <protection/>
    </xf>
    <xf numFmtId="0" fontId="5" fillId="16" borderId="0" xfId="68" applyNumberFormat="1" applyFont="1" applyFill="1" applyBorder="1" applyAlignment="1">
      <alignment horizontal="center"/>
      <protection/>
    </xf>
    <xf numFmtId="0" fontId="6" fillId="0" borderId="0" xfId="68" applyFont="1" applyFill="1" applyBorder="1" applyAlignment="1">
      <alignment/>
      <protection/>
    </xf>
    <xf numFmtId="0" fontId="0" fillId="0" borderId="0" xfId="68" applyAlignment="1">
      <alignment/>
      <protection/>
    </xf>
    <xf numFmtId="0" fontId="0" fillId="0" borderId="0" xfId="0" applyAlignment="1">
      <alignment/>
    </xf>
    <xf numFmtId="42" fontId="6" fillId="0" borderId="0" xfId="52" applyNumberFormat="1" applyFont="1" applyBorder="1" applyAlignment="1">
      <alignment horizontal="right"/>
    </xf>
    <xf numFmtId="3" fontId="5" fillId="16" borderId="0" xfId="0" applyNumberFormat="1" applyFont="1" applyFill="1" applyBorder="1" applyAlignment="1">
      <alignment horizontal="right"/>
    </xf>
    <xf numFmtId="0" fontId="6" fillId="0" borderId="0" xfId="44" applyNumberFormat="1" applyFont="1" applyFill="1" applyBorder="1" applyAlignment="1">
      <alignment horizontal="right" vertical="top" wrapText="1"/>
    </xf>
    <xf numFmtId="164" fontId="6" fillId="0" borderId="0" xfId="0" applyNumberFormat="1" applyFont="1" applyBorder="1" applyAlignment="1">
      <alignment/>
    </xf>
    <xf numFmtId="4" fontId="14" fillId="0" borderId="0" xfId="64" applyNumberFormat="1" applyFont="1" applyAlignment="1">
      <alignment vertical="top"/>
      <protection/>
    </xf>
    <xf numFmtId="186" fontId="17" fillId="0" borderId="0" xfId="64" applyNumberFormat="1" applyFont="1" applyAlignment="1">
      <alignment vertical="top"/>
      <protection/>
    </xf>
    <xf numFmtId="186" fontId="14" fillId="0" borderId="0" xfId="64" applyNumberFormat="1" applyFont="1" applyAlignment="1">
      <alignment vertical="top"/>
      <protection/>
    </xf>
    <xf numFmtId="44" fontId="5" fillId="0" borderId="0" xfId="44" applyNumberFormat="1" applyFont="1" applyBorder="1" applyAlignment="1">
      <alignment horizontal="right"/>
    </xf>
    <xf numFmtId="42" fontId="6" fillId="0" borderId="0" xfId="44" applyNumberFormat="1" applyFont="1" applyBorder="1" applyAlignment="1">
      <alignment horizontal="center"/>
    </xf>
    <xf numFmtId="192" fontId="6" fillId="0" borderId="0" xfId="44" applyNumberFormat="1" applyFont="1" applyBorder="1" applyAlignment="1">
      <alignment horizontal="center"/>
    </xf>
    <xf numFmtId="0" fontId="1" fillId="0" borderId="0" xfId="64">
      <alignment vertical="top"/>
      <protection/>
    </xf>
    <xf numFmtId="4" fontId="14" fillId="0" borderId="0" xfId="65" applyNumberFormat="1" applyFont="1" applyAlignment="1">
      <alignment horizontal="right" vertical="top"/>
      <protection/>
    </xf>
    <xf numFmtId="186" fontId="14" fillId="0" borderId="0" xfId="65" applyNumberFormat="1" applyFont="1" applyAlignment="1">
      <alignment vertical="top"/>
      <protection/>
    </xf>
    <xf numFmtId="3" fontId="18" fillId="0" borderId="0" xfId="0" applyNumberFormat="1" applyFont="1" applyFill="1" applyBorder="1" applyAlignment="1">
      <alignment horizontal="right"/>
    </xf>
    <xf numFmtId="0" fontId="14" fillId="0" borderId="0" xfId="64" applyFont="1" applyAlignment="1">
      <alignment vertical="top"/>
      <protection/>
    </xf>
    <xf numFmtId="4" fontId="14" fillId="0" borderId="0" xfId="64" applyNumberFormat="1" applyFont="1" applyAlignment="1">
      <alignment horizontal="right" vertical="top"/>
      <protection/>
    </xf>
    <xf numFmtId="186" fontId="13" fillId="0" borderId="0" xfId="69" applyNumberFormat="1" applyFont="1" applyAlignment="1">
      <alignment horizontal="right" vertical="top"/>
      <protection/>
    </xf>
    <xf numFmtId="0" fontId="14" fillId="0" borderId="0" xfId="69" applyFont="1">
      <alignment vertical="top"/>
      <protection/>
    </xf>
    <xf numFmtId="3" fontId="10" fillId="0" borderId="0" xfId="0" applyNumberFormat="1" applyFont="1" applyBorder="1" applyAlignment="1">
      <alignment/>
    </xf>
    <xf numFmtId="0" fontId="6" fillId="0" borderId="0" xfId="64" applyFont="1" applyAlignment="1">
      <alignment vertical="top"/>
      <protection/>
    </xf>
    <xf numFmtId="4" fontId="6" fillId="0" borderId="0" xfId="64" applyNumberFormat="1" applyFont="1" applyAlignment="1">
      <alignment vertical="top"/>
      <protection/>
    </xf>
    <xf numFmtId="0" fontId="6" fillId="0" borderId="0" xfId="65" applyFont="1" applyAlignment="1">
      <alignment horizontal="left" vertical="top"/>
      <protection/>
    </xf>
    <xf numFmtId="3" fontId="6" fillId="0" borderId="0" xfId="65" applyNumberFormat="1" applyFont="1" applyAlignment="1">
      <alignment vertical="top"/>
      <protection/>
    </xf>
    <xf numFmtId="3" fontId="5" fillId="0" borderId="0" xfId="65" applyNumberFormat="1" applyFont="1" applyAlignment="1">
      <alignment vertical="top"/>
      <protection/>
    </xf>
    <xf numFmtId="4" fontId="5" fillId="0" borderId="0" xfId="64" applyNumberFormat="1" applyFont="1" applyAlignment="1">
      <alignment vertical="top"/>
      <protection/>
    </xf>
    <xf numFmtId="4" fontId="5" fillId="0" borderId="0" xfId="0" applyNumberFormat="1" applyFont="1" applyAlignment="1">
      <alignment/>
    </xf>
    <xf numFmtId="0" fontId="5" fillId="0" borderId="0" xfId="64" applyFont="1" applyAlignment="1">
      <alignment vertical="top"/>
      <protection/>
    </xf>
    <xf numFmtId="164" fontId="13" fillId="0" borderId="0" xfId="65" applyNumberFormat="1" applyFont="1" applyAlignment="1">
      <alignment horizontal="right" vertical="top"/>
      <protection/>
    </xf>
    <xf numFmtId="198" fontId="5" fillId="0" borderId="0" xfId="0" applyNumberFormat="1" applyFont="1" applyFill="1" applyBorder="1" applyAlignment="1">
      <alignment horizontal="right"/>
    </xf>
    <xf numFmtId="198" fontId="13" fillId="0" borderId="0" xfId="0" applyNumberFormat="1" applyFont="1" applyFill="1" applyBorder="1" applyAlignment="1">
      <alignment horizontal="right"/>
    </xf>
    <xf numFmtId="198" fontId="5" fillId="0" borderId="0" xfId="44" applyNumberFormat="1" applyFont="1" applyBorder="1" applyAlignment="1">
      <alignment horizontal="right"/>
    </xf>
    <xf numFmtId="173" fontId="5" fillId="0" borderId="0" xfId="0" applyNumberFormat="1" applyFont="1" applyAlignment="1">
      <alignment horizontal="right"/>
    </xf>
    <xf numFmtId="173" fontId="5" fillId="0" borderId="0" xfId="0" applyNumberFormat="1" applyFont="1" applyBorder="1" applyAlignment="1">
      <alignment horizontal="right"/>
    </xf>
    <xf numFmtId="198" fontId="5" fillId="0" borderId="0" xfId="0" applyNumberFormat="1" applyFont="1" applyBorder="1" applyAlignment="1">
      <alignment horizontal="right"/>
    </xf>
    <xf numFmtId="198" fontId="13" fillId="0" borderId="0" xfId="65" applyNumberFormat="1" applyFont="1" applyAlignment="1">
      <alignment horizontal="right" vertical="top"/>
      <protection/>
    </xf>
    <xf numFmtId="198" fontId="5" fillId="0" borderId="0" xfId="0" applyNumberFormat="1" applyFont="1" applyAlignment="1">
      <alignment horizontal="right"/>
    </xf>
    <xf numFmtId="198" fontId="11" fillId="0" borderId="0" xfId="0" applyNumberFormat="1" applyFont="1" applyBorder="1" applyAlignment="1">
      <alignment horizontal="right"/>
    </xf>
    <xf numFmtId="173" fontId="5" fillId="16" borderId="0" xfId="0" applyNumberFormat="1" applyFont="1" applyFill="1" applyBorder="1" applyAlignment="1">
      <alignment horizontal="right"/>
    </xf>
    <xf numFmtId="173" fontId="13" fillId="0" borderId="0" xfId="65" applyNumberFormat="1" applyFont="1" applyAlignment="1">
      <alignment horizontal="right" vertical="top"/>
      <protection/>
    </xf>
    <xf numFmtId="173" fontId="13" fillId="0" borderId="0" xfId="65" applyNumberFormat="1" applyFont="1" applyFill="1" applyAlignment="1">
      <alignment horizontal="right" vertical="top"/>
      <protection/>
    </xf>
    <xf numFmtId="200" fontId="5" fillId="0" borderId="0" xfId="0" applyNumberFormat="1" applyFont="1" applyBorder="1" applyAlignment="1">
      <alignment horizontal="right"/>
    </xf>
    <xf numFmtId="41" fontId="5" fillId="16" borderId="0" xfId="44" applyNumberFormat="1" applyFont="1" applyFill="1" applyBorder="1" applyAlignment="1">
      <alignment/>
    </xf>
    <xf numFmtId="44" fontId="5" fillId="16" borderId="0" xfId="44" applyNumberFormat="1" applyFont="1" applyFill="1" applyBorder="1" applyAlignment="1">
      <alignment horizontal="right"/>
    </xf>
    <xf numFmtId="178" fontId="5" fillId="16" borderId="0" xfId="44" applyNumberFormat="1" applyFont="1" applyFill="1" applyBorder="1" applyAlignment="1">
      <alignment horizontal="right"/>
    </xf>
    <xf numFmtId="164" fontId="5" fillId="16" borderId="0" xfId="44" applyNumberFormat="1" applyFont="1" applyFill="1" applyBorder="1" applyAlignment="1">
      <alignment horizontal="right"/>
    </xf>
    <xf numFmtId="5" fontId="6" fillId="0" borderId="0" xfId="44" applyNumberFormat="1" applyFont="1" applyBorder="1" applyAlignment="1">
      <alignment horizontal="right"/>
    </xf>
    <xf numFmtId="175" fontId="6" fillId="0" borderId="0" xfId="44" applyNumberFormat="1" applyFont="1" applyBorder="1" applyAlignment="1">
      <alignment/>
    </xf>
    <xf numFmtId="0" fontId="5" fillId="34" borderId="0" xfId="44" applyNumberFormat="1" applyFont="1" applyFill="1" applyBorder="1" applyAlignment="1">
      <alignment horizontal="right"/>
    </xf>
    <xf numFmtId="0" fontId="16" fillId="0" borderId="16" xfId="60" applyFont="1" applyBorder="1" applyAlignment="1" applyProtection="1">
      <alignment horizontal="center" vertical="center"/>
      <protection/>
    </xf>
    <xf numFmtId="205" fontId="5" fillId="0" borderId="0" xfId="42" applyNumberFormat="1" applyFont="1" applyFill="1" applyBorder="1" applyAlignment="1">
      <alignment/>
    </xf>
    <xf numFmtId="10" fontId="6" fillId="0" borderId="0" xfId="72" applyNumberFormat="1" applyFont="1" applyAlignment="1">
      <alignment/>
    </xf>
    <xf numFmtId="3" fontId="6" fillId="0" borderId="0" xfId="47" applyNumberFormat="1" applyFont="1" applyFill="1" applyBorder="1" applyAlignment="1">
      <alignment horizontal="right"/>
    </xf>
    <xf numFmtId="186" fontId="5" fillId="16" borderId="0" xfId="44" applyNumberFormat="1" applyFont="1" applyFill="1" applyBorder="1" applyAlignment="1">
      <alignment/>
    </xf>
    <xf numFmtId="0" fontId="5" fillId="16" borderId="17" xfId="0" applyFont="1" applyFill="1" applyBorder="1" applyAlignment="1">
      <alignment horizontal="center" vertical="center" wrapText="1"/>
    </xf>
    <xf numFmtId="0" fontId="5" fillId="16" borderId="18" xfId="0" applyFont="1" applyFill="1" applyBorder="1" applyAlignment="1">
      <alignment horizontal="center" vertical="center" wrapText="1"/>
    </xf>
    <xf numFmtId="0" fontId="15" fillId="34" borderId="0" xfId="0" applyFont="1" applyFill="1" applyBorder="1" applyAlignment="1">
      <alignment horizontal="center"/>
    </xf>
    <xf numFmtId="0" fontId="15" fillId="34" borderId="0" xfId="0" applyFont="1" applyFill="1" applyBorder="1" applyAlignment="1">
      <alignment horizontal="center" wrapText="1"/>
    </xf>
    <xf numFmtId="174" fontId="5" fillId="0" borderId="0" xfId="0" applyNumberFormat="1" applyFont="1" applyBorder="1" applyAlignment="1">
      <alignment horizontal="center"/>
    </xf>
    <xf numFmtId="0" fontId="15" fillId="34" borderId="0" xfId="68" applyFont="1" applyFill="1" applyBorder="1" applyAlignment="1">
      <alignment horizontal="center" wrapText="1"/>
      <protection/>
    </xf>
  </cellXfs>
  <cellStyles count="7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Currency 2 3" xfId="48"/>
    <cellStyle name="Currency 3" xfId="49"/>
    <cellStyle name="Currency 3 2" xfId="50"/>
    <cellStyle name="Currency 3 3" xfId="51"/>
    <cellStyle name="Currency 4"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 3" xfId="65"/>
    <cellStyle name="Normal 3 2" xfId="66"/>
    <cellStyle name="Normal 3 3" xfId="67"/>
    <cellStyle name="Normal 4" xfId="68"/>
    <cellStyle name="Normal 5" xfId="69"/>
    <cellStyle name="Note" xfId="70"/>
    <cellStyle name="Output" xfId="71"/>
    <cellStyle name="Percent" xfId="72"/>
    <cellStyle name="Percent 2" xfId="73"/>
    <cellStyle name="Title" xfId="74"/>
    <cellStyle name="Total"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D9"/>
  <sheetViews>
    <sheetView zoomScalePageLayoutView="0" workbookViewId="0" topLeftCell="B1">
      <selection activeCell="C14" sqref="C14"/>
    </sheetView>
  </sheetViews>
  <sheetFormatPr defaultColWidth="9.140625" defaultRowHeight="12.75"/>
  <cols>
    <col min="1" max="1" width="0" style="0" hidden="1" customWidth="1"/>
    <col min="2" max="2" width="3.7109375" style="0" customWidth="1"/>
    <col min="3" max="3" width="41.28125" style="3" customWidth="1"/>
    <col min="4" max="4" width="65.421875" style="0" customWidth="1"/>
    <col min="5" max="5" width="3.28125" style="0" customWidth="1"/>
    <col min="6" max="6" width="9.00390625" style="0" customWidth="1"/>
    <col min="7" max="7" width="9.140625" style="0" customWidth="1"/>
    <col min="8" max="8" width="9.00390625" style="0" customWidth="1"/>
  </cols>
  <sheetData>
    <row r="1" ht="13.5" thickBot="1"/>
    <row r="2" spans="3:4" ht="30.75" customHeight="1">
      <c r="C2" s="236" t="s">
        <v>139</v>
      </c>
      <c r="D2" s="237"/>
    </row>
    <row r="3" spans="3:4" ht="30.75" customHeight="1">
      <c r="C3" s="143" t="s">
        <v>0</v>
      </c>
      <c r="D3" s="1" t="s">
        <v>3</v>
      </c>
    </row>
    <row r="4" spans="3:4" ht="30.75" customHeight="1">
      <c r="C4" s="143" t="s">
        <v>1</v>
      </c>
      <c r="D4" s="1" t="s">
        <v>4</v>
      </c>
    </row>
    <row r="5" spans="3:4" ht="30.75" customHeight="1">
      <c r="C5" s="143" t="s">
        <v>2</v>
      </c>
      <c r="D5" s="1" t="s">
        <v>5</v>
      </c>
    </row>
    <row r="6" spans="3:4" ht="30.75" customHeight="1">
      <c r="C6" s="143" t="s">
        <v>140</v>
      </c>
      <c r="D6" s="1" t="s">
        <v>101</v>
      </c>
    </row>
    <row r="7" spans="3:4" ht="30.75" customHeight="1" thickBot="1">
      <c r="C7" s="231" t="s">
        <v>141</v>
      </c>
      <c r="D7" s="2" t="s">
        <v>102</v>
      </c>
    </row>
    <row r="9" ht="15">
      <c r="C9" s="5" t="s">
        <v>100</v>
      </c>
    </row>
  </sheetData>
  <sheetProtection/>
  <mergeCells count="1">
    <mergeCell ref="C2:D2"/>
  </mergeCells>
  <hyperlinks>
    <hyperlink ref="C3" location="'National Summary'!A1" display="National Summary"/>
    <hyperlink ref="C4" location="'Metallic Minerals 2011'!A1" display="Metallic Minerals"/>
    <hyperlink ref="C5" location="Coal!A1" display="Coal"/>
    <hyperlink ref="C6" location="'2011 By Region'!A1" display="2011 By Region"/>
    <hyperlink ref="C7" location="'2011 By Commodity'!A1" display="2011 By Commodity"/>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93"/>
  <sheetViews>
    <sheetView zoomScale="80" zoomScaleNormal="80" zoomScalePageLayoutView="0" workbookViewId="0" topLeftCell="A1">
      <pane ySplit="6" topLeftCell="A7" activePane="bottomLeft" state="frozen"/>
      <selection pane="topLeft" activeCell="A1" sqref="A1"/>
      <selection pane="bottomLeft" activeCell="B8" sqref="B8"/>
    </sheetView>
  </sheetViews>
  <sheetFormatPr defaultColWidth="9.140625" defaultRowHeight="12.75"/>
  <cols>
    <col min="1" max="1" width="93.7109375" style="5" bestFit="1" customWidth="1"/>
    <col min="2" max="2" width="18.421875" style="97" customWidth="1"/>
    <col min="3" max="3" width="22.140625" style="83" bestFit="1" customWidth="1"/>
    <col min="4" max="4" width="20.00390625" style="83" customWidth="1"/>
    <col min="5" max="5" width="18.8515625" style="84" customWidth="1"/>
    <col min="6" max="6" width="19.421875" style="5" customWidth="1"/>
    <col min="7" max="7" width="21.28125" style="5" customWidth="1"/>
    <col min="8" max="8" width="9.57421875" style="5" customWidth="1"/>
    <col min="9" max="9" width="31.8515625" style="5" customWidth="1"/>
    <col min="10" max="10" width="14.00390625" style="5" customWidth="1"/>
    <col min="11" max="11" width="18.421875" style="5" customWidth="1"/>
    <col min="12" max="16384" width="9.140625" style="5" customWidth="1"/>
  </cols>
  <sheetData>
    <row r="1" spans="1:6" ht="15">
      <c r="A1" s="105" t="s">
        <v>11</v>
      </c>
      <c r="B1" s="134"/>
      <c r="C1" s="42"/>
      <c r="D1" s="42"/>
      <c r="E1" s="135"/>
      <c r="F1" s="6"/>
    </row>
    <row r="2" spans="1:6" ht="15">
      <c r="A2" s="105"/>
      <c r="B2" s="134"/>
      <c r="C2" s="42"/>
      <c r="D2" s="42"/>
      <c r="E2" s="135"/>
      <c r="F2" s="6"/>
    </row>
    <row r="3" spans="1:6" ht="20.25" customHeight="1">
      <c r="A3" s="238" t="s">
        <v>103</v>
      </c>
      <c r="B3" s="238"/>
      <c r="C3" s="238"/>
      <c r="D3" s="238"/>
      <c r="E3" s="238"/>
      <c r="F3" s="6"/>
    </row>
    <row r="4" spans="1:6" ht="15.75">
      <c r="A4" s="76"/>
      <c r="B4" s="77">
        <v>2010</v>
      </c>
      <c r="C4" s="77">
        <v>2010</v>
      </c>
      <c r="D4" s="77">
        <v>2011</v>
      </c>
      <c r="E4" s="230">
        <v>2011</v>
      </c>
      <c r="F4" s="6"/>
    </row>
    <row r="5" spans="1:6" ht="15.75">
      <c r="A5" s="75" t="s">
        <v>6</v>
      </c>
      <c r="B5" s="78" t="s">
        <v>7</v>
      </c>
      <c r="C5" s="78" t="s">
        <v>8</v>
      </c>
      <c r="D5" s="78" t="s">
        <v>7</v>
      </c>
      <c r="E5" s="79" t="s">
        <v>8</v>
      </c>
      <c r="F5" s="6"/>
    </row>
    <row r="6" spans="1:6" ht="15">
      <c r="A6" s="76"/>
      <c r="B6" s="80" t="s">
        <v>9</v>
      </c>
      <c r="C6" s="80" t="s">
        <v>10</v>
      </c>
      <c r="D6" s="80" t="s">
        <v>9</v>
      </c>
      <c r="E6" s="81" t="s">
        <v>10</v>
      </c>
      <c r="F6" s="6"/>
    </row>
    <row r="7" spans="1:6" ht="15.75">
      <c r="A7" s="82" t="s">
        <v>12</v>
      </c>
      <c r="B7" s="42"/>
      <c r="C7" s="42"/>
      <c r="D7" s="42"/>
      <c r="E7" s="135"/>
      <c r="F7" s="6"/>
    </row>
    <row r="8" spans="1:7" ht="15.75">
      <c r="A8" s="43" t="s">
        <v>13</v>
      </c>
      <c r="B8" s="85">
        <f>'Metallic Minerals 2011'!C17/1000</f>
        <v>12.32893</v>
      </c>
      <c r="C8" s="186">
        <f>'Metallic Minerals 2011'!D17</f>
        <v>668486256.5000001</v>
      </c>
      <c r="D8" s="229">
        <v>11.76136</v>
      </c>
      <c r="E8" s="86">
        <v>726946126</v>
      </c>
      <c r="F8" s="45"/>
      <c r="G8" s="13"/>
    </row>
    <row r="9" spans="1:7" ht="15.75">
      <c r="A9" s="43" t="s">
        <v>14</v>
      </c>
      <c r="B9" s="85">
        <f>'Metallic Minerals 2011'!C23/1000</f>
        <v>17.13591</v>
      </c>
      <c r="C9" s="86">
        <f>'Metallic Minerals 2011'!D23</f>
        <v>15085224.25</v>
      </c>
      <c r="D9" s="136">
        <v>14.324</v>
      </c>
      <c r="E9" s="86">
        <v>20697409</v>
      </c>
      <c r="F9" s="45"/>
      <c r="G9" s="13"/>
    </row>
    <row r="10" spans="1:6" ht="15">
      <c r="A10" s="43" t="s">
        <v>15</v>
      </c>
      <c r="B10" s="29">
        <f>'Metallic Minerals 2011'!C28</f>
        <v>2438641</v>
      </c>
      <c r="C10" s="87" t="s">
        <v>97</v>
      </c>
      <c r="D10" s="136">
        <v>2357440</v>
      </c>
      <c r="E10" s="87" t="s">
        <v>97</v>
      </c>
      <c r="F10" s="6"/>
    </row>
    <row r="11" spans="1:6" ht="15.75">
      <c r="A11" s="43"/>
      <c r="B11" s="88"/>
      <c r="C11" s="89"/>
      <c r="D11" s="88"/>
      <c r="E11" s="137"/>
      <c r="F11" s="32"/>
    </row>
    <row r="12" spans="1:6" ht="15.75">
      <c r="A12" s="90" t="s">
        <v>16</v>
      </c>
      <c r="B12" s="4">
        <f>SUM(B8:B11)</f>
        <v>2438670.46484</v>
      </c>
      <c r="C12" s="91">
        <f>SUM(C8:C10)</f>
        <v>683571480.7500001</v>
      </c>
      <c r="D12" s="138">
        <f>SUM(D8:D10)</f>
        <v>2357466.08536</v>
      </c>
      <c r="E12" s="139">
        <f>SUM(E8:E10)</f>
        <v>747643535</v>
      </c>
      <c r="F12" s="6"/>
    </row>
    <row r="13" spans="1:6" ht="15.75">
      <c r="A13" s="90"/>
      <c r="B13" s="42"/>
      <c r="C13" s="88"/>
      <c r="D13" s="88"/>
      <c r="E13" s="137"/>
      <c r="F13" s="6"/>
    </row>
    <row r="14" spans="1:11" ht="15.75">
      <c r="A14" s="82" t="s">
        <v>17</v>
      </c>
      <c r="B14" s="42"/>
      <c r="C14" s="88"/>
      <c r="D14" s="88"/>
      <c r="E14" s="137"/>
      <c r="F14" s="6"/>
      <c r="J14" s="18"/>
      <c r="K14" s="18"/>
    </row>
    <row r="15" spans="1:11" ht="18.75" customHeight="1">
      <c r="A15" s="52" t="s">
        <v>37</v>
      </c>
      <c r="B15" s="187">
        <v>1100</v>
      </c>
      <c r="C15" s="87" t="s">
        <v>97</v>
      </c>
      <c r="D15" s="185">
        <v>19606</v>
      </c>
      <c r="E15" s="137"/>
      <c r="F15" s="234"/>
      <c r="G15" s="93"/>
      <c r="H15" s="18"/>
      <c r="I15" s="18"/>
      <c r="J15" s="18"/>
      <c r="K15" s="18"/>
    </row>
    <row r="16" spans="1:11" ht="15">
      <c r="A16" s="52" t="s">
        <v>39</v>
      </c>
      <c r="B16" s="187">
        <v>1216</v>
      </c>
      <c r="C16" s="189">
        <v>349619</v>
      </c>
      <c r="D16" s="140">
        <v>0</v>
      </c>
      <c r="E16" s="137"/>
      <c r="F16" s="140"/>
      <c r="G16" s="93"/>
      <c r="H16" s="18"/>
      <c r="J16" s="18"/>
      <c r="K16" s="18"/>
    </row>
    <row r="17" spans="1:11" ht="15">
      <c r="A17" s="52" t="s">
        <v>33</v>
      </c>
      <c r="B17" s="187">
        <v>18911</v>
      </c>
      <c r="C17" s="189">
        <v>2718354.87</v>
      </c>
      <c r="D17" s="92">
        <v>140</v>
      </c>
      <c r="E17" s="137"/>
      <c r="F17" s="234"/>
      <c r="G17" s="93"/>
      <c r="H17" s="18"/>
      <c r="I17" s="94"/>
      <c r="J17" s="18"/>
      <c r="K17" s="18"/>
    </row>
    <row r="18" spans="1:11" ht="15">
      <c r="A18" s="52" t="s">
        <v>30</v>
      </c>
      <c r="B18" s="187">
        <v>30192</v>
      </c>
      <c r="C18" s="189">
        <v>2104500</v>
      </c>
      <c r="D18" s="92">
        <v>10911</v>
      </c>
      <c r="E18" s="137"/>
      <c r="F18" s="234"/>
      <c r="G18" s="93"/>
      <c r="H18" s="18"/>
      <c r="J18" s="18"/>
      <c r="K18" s="18"/>
    </row>
    <row r="19" spans="1:11" ht="15">
      <c r="A19" s="52" t="s">
        <v>34</v>
      </c>
      <c r="B19" s="187">
        <v>107761</v>
      </c>
      <c r="C19" s="189">
        <v>11542658.36</v>
      </c>
      <c r="D19" s="92">
        <v>21545</v>
      </c>
      <c r="E19" s="137"/>
      <c r="F19" s="234"/>
      <c r="G19" s="93"/>
      <c r="H19" s="18"/>
      <c r="J19" s="18"/>
      <c r="K19" s="18"/>
    </row>
    <row r="20" spans="1:11" ht="15">
      <c r="A20" s="52" t="s">
        <v>27</v>
      </c>
      <c r="B20" s="187">
        <v>41706</v>
      </c>
      <c r="C20" s="189">
        <v>1548053.27</v>
      </c>
      <c r="D20" s="92">
        <v>21867</v>
      </c>
      <c r="E20" s="137"/>
      <c r="F20" s="234"/>
      <c r="G20" s="93"/>
      <c r="H20" s="18"/>
      <c r="J20" s="18"/>
      <c r="K20" s="18"/>
    </row>
    <row r="21" spans="1:11" ht="15">
      <c r="A21" s="52" t="s">
        <v>41</v>
      </c>
      <c r="B21" s="187">
        <v>95</v>
      </c>
      <c r="C21" s="189">
        <v>7897</v>
      </c>
      <c r="D21" s="92">
        <v>0</v>
      </c>
      <c r="E21" s="137"/>
      <c r="F21" s="234"/>
      <c r="G21" s="93"/>
      <c r="H21" s="18"/>
      <c r="J21" s="18"/>
      <c r="K21" s="18"/>
    </row>
    <row r="22" spans="1:11" ht="15">
      <c r="A22" s="52" t="s">
        <v>35</v>
      </c>
      <c r="B22" s="187">
        <v>298948</v>
      </c>
      <c r="C22" s="189">
        <v>7637286.83</v>
      </c>
      <c r="D22" s="92">
        <v>81720</v>
      </c>
      <c r="E22" s="137"/>
      <c r="F22" s="234"/>
      <c r="G22" s="93"/>
      <c r="H22" s="18"/>
      <c r="J22" s="18"/>
      <c r="K22" s="18"/>
    </row>
    <row r="23" spans="1:11" ht="15">
      <c r="A23" s="52" t="s">
        <v>40</v>
      </c>
      <c r="B23" s="187">
        <v>86399</v>
      </c>
      <c r="C23" s="189">
        <v>11205502</v>
      </c>
      <c r="D23" s="92">
        <v>59782</v>
      </c>
      <c r="E23" s="137"/>
      <c r="F23" s="234"/>
      <c r="G23" s="93"/>
      <c r="H23" s="18"/>
      <c r="J23" s="18"/>
      <c r="K23" s="18"/>
    </row>
    <row r="24" spans="1:11" ht="15">
      <c r="A24" s="52" t="s">
        <v>23</v>
      </c>
      <c r="B24" s="187">
        <v>448294</v>
      </c>
      <c r="C24" s="87" t="s">
        <v>97</v>
      </c>
      <c r="D24" s="92">
        <v>1704562</v>
      </c>
      <c r="E24" s="137"/>
      <c r="F24" s="234"/>
      <c r="G24" s="93"/>
      <c r="H24" s="18"/>
      <c r="J24" s="18"/>
      <c r="K24" s="18"/>
    </row>
    <row r="25" spans="1:11" ht="15">
      <c r="A25" s="52" t="s">
        <v>22</v>
      </c>
      <c r="B25" s="187">
        <v>1686024</v>
      </c>
      <c r="C25" s="189">
        <v>30931803.25</v>
      </c>
      <c r="D25" s="92">
        <v>1373207</v>
      </c>
      <c r="E25" s="137"/>
      <c r="F25" s="234"/>
      <c r="G25" s="93"/>
      <c r="H25" s="18"/>
      <c r="J25" s="18"/>
      <c r="K25" s="18"/>
    </row>
    <row r="26" spans="1:11" ht="15">
      <c r="A26" s="52" t="s">
        <v>24</v>
      </c>
      <c r="B26" s="187">
        <v>1054685</v>
      </c>
      <c r="C26" s="189">
        <v>13957330.97</v>
      </c>
      <c r="D26" s="92">
        <v>185071</v>
      </c>
      <c r="E26" s="137"/>
      <c r="F26" s="234"/>
      <c r="G26" s="93"/>
      <c r="H26" s="18"/>
      <c r="J26" s="18"/>
      <c r="K26" s="18"/>
    </row>
    <row r="27" spans="1:11" ht="15">
      <c r="A27" s="52" t="s">
        <v>28</v>
      </c>
      <c r="B27" s="187">
        <v>22809</v>
      </c>
      <c r="C27" s="189">
        <v>510626.82</v>
      </c>
      <c r="D27" s="92">
        <v>300729</v>
      </c>
      <c r="E27" s="137"/>
      <c r="F27" s="234"/>
      <c r="G27" s="93"/>
      <c r="H27" s="18"/>
      <c r="J27" s="18"/>
      <c r="K27" s="18"/>
    </row>
    <row r="28" spans="1:11" ht="15">
      <c r="A28" s="52" t="s">
        <v>38</v>
      </c>
      <c r="B28" s="187">
        <v>5088</v>
      </c>
      <c r="C28" s="189">
        <v>0</v>
      </c>
      <c r="D28" s="92">
        <v>0</v>
      </c>
      <c r="E28" s="137"/>
      <c r="F28" s="234"/>
      <c r="G28" s="93"/>
      <c r="H28" s="18"/>
      <c r="J28" s="18"/>
      <c r="K28" s="18"/>
    </row>
    <row r="29" spans="1:11" ht="15">
      <c r="A29" s="52" t="s">
        <v>26</v>
      </c>
      <c r="B29" s="187">
        <v>118249</v>
      </c>
      <c r="C29" s="189">
        <v>2055381.85</v>
      </c>
      <c r="D29" s="92">
        <v>229268</v>
      </c>
      <c r="E29" s="137"/>
      <c r="F29" s="234"/>
      <c r="G29" s="93"/>
      <c r="H29" s="18"/>
      <c r="J29" s="18"/>
      <c r="K29" s="18"/>
    </row>
    <row r="30" spans="1:11" ht="15">
      <c r="A30" s="52" t="s">
        <v>32</v>
      </c>
      <c r="B30" s="187">
        <v>0</v>
      </c>
      <c r="C30" s="87" t="s">
        <v>97</v>
      </c>
      <c r="D30" s="92">
        <v>0</v>
      </c>
      <c r="E30" s="137"/>
      <c r="F30" s="234"/>
      <c r="G30" s="93"/>
      <c r="H30" s="18"/>
      <c r="J30" s="18"/>
      <c r="K30" s="18"/>
    </row>
    <row r="31" spans="1:11" ht="15">
      <c r="A31" s="52" t="s">
        <v>25</v>
      </c>
      <c r="B31" s="187">
        <v>515290</v>
      </c>
      <c r="C31" s="189">
        <v>2168885.79</v>
      </c>
      <c r="D31" s="92">
        <v>182935</v>
      </c>
      <c r="E31" s="137"/>
      <c r="F31" s="234"/>
      <c r="G31" s="93"/>
      <c r="H31" s="18"/>
      <c r="J31" s="18"/>
      <c r="K31" s="18"/>
    </row>
    <row r="32" spans="1:11" ht="15">
      <c r="A32" s="52" t="s">
        <v>19</v>
      </c>
      <c r="B32" s="187">
        <v>7528230</v>
      </c>
      <c r="C32" s="189">
        <v>95436217.97399999</v>
      </c>
      <c r="D32" s="92">
        <v>6000029</v>
      </c>
      <c r="E32" s="137"/>
      <c r="F32" s="234"/>
      <c r="G32" s="93"/>
      <c r="H32" s="18"/>
      <c r="J32" s="18"/>
      <c r="K32" s="18"/>
    </row>
    <row r="33" spans="1:11" ht="15">
      <c r="A33" s="52" t="s">
        <v>18</v>
      </c>
      <c r="B33" s="187">
        <v>13257631</v>
      </c>
      <c r="C33" s="189">
        <v>135377790.96</v>
      </c>
      <c r="D33" s="92">
        <v>14757789</v>
      </c>
      <c r="E33" s="137"/>
      <c r="F33" s="234"/>
      <c r="G33" s="93"/>
      <c r="H33" s="18"/>
      <c r="J33" s="18"/>
      <c r="K33" s="18"/>
    </row>
    <row r="34" spans="1:11" ht="15">
      <c r="A34" s="52" t="s">
        <v>20</v>
      </c>
      <c r="B34" s="187">
        <v>3564626</v>
      </c>
      <c r="C34" s="189">
        <v>21125552.421</v>
      </c>
      <c r="D34" s="92">
        <v>3665655</v>
      </c>
      <c r="E34" s="137"/>
      <c r="F34" s="234"/>
      <c r="G34" s="93"/>
      <c r="H34" s="18"/>
      <c r="J34" s="18"/>
      <c r="K34" s="18"/>
    </row>
    <row r="35" spans="1:11" ht="15">
      <c r="A35" s="52" t="s">
        <v>21</v>
      </c>
      <c r="B35" s="187">
        <v>1726236</v>
      </c>
      <c r="C35" s="189">
        <v>24906643.226</v>
      </c>
      <c r="D35" s="92">
        <v>1203103</v>
      </c>
      <c r="E35" s="137"/>
      <c r="F35" s="234"/>
      <c r="G35" s="93"/>
      <c r="H35" s="18"/>
      <c r="J35" s="18"/>
      <c r="K35" s="18"/>
    </row>
    <row r="36" spans="1:11" ht="15">
      <c r="A36" s="52" t="s">
        <v>31</v>
      </c>
      <c r="B36" s="187">
        <v>43</v>
      </c>
      <c r="C36" s="189">
        <v>274.5</v>
      </c>
      <c r="D36" s="92">
        <v>41201</v>
      </c>
      <c r="E36" s="137"/>
      <c r="F36" s="234"/>
      <c r="G36" s="93"/>
      <c r="H36" s="18"/>
      <c r="J36" s="18"/>
      <c r="K36" s="18"/>
    </row>
    <row r="37" spans="1:11" ht="15">
      <c r="A37" s="52" t="s">
        <v>29</v>
      </c>
      <c r="B37" s="187">
        <v>113231</v>
      </c>
      <c r="C37" s="189">
        <v>2262707</v>
      </c>
      <c r="D37" s="92">
        <v>109346</v>
      </c>
      <c r="E37" s="137"/>
      <c r="F37" s="234"/>
      <c r="G37" s="93"/>
      <c r="H37" s="18"/>
      <c r="J37" s="18"/>
      <c r="K37" s="18"/>
    </row>
    <row r="38" spans="1:11" ht="15">
      <c r="A38" s="52" t="s">
        <v>36</v>
      </c>
      <c r="B38" s="40">
        <v>0</v>
      </c>
      <c r="C38" s="87" t="s">
        <v>97</v>
      </c>
      <c r="D38" s="92">
        <v>0</v>
      </c>
      <c r="E38" s="137"/>
      <c r="F38" s="234"/>
      <c r="G38" s="93"/>
      <c r="H38" s="18"/>
      <c r="J38" s="18"/>
      <c r="K38" s="18"/>
    </row>
    <row r="39" spans="1:7" ht="15">
      <c r="A39" s="52"/>
      <c r="B39" s="42"/>
      <c r="C39" s="88"/>
      <c r="D39" s="88"/>
      <c r="E39" s="137"/>
      <c r="F39" s="45"/>
      <c r="G39" s="18"/>
    </row>
    <row r="40" spans="1:9" ht="15.75">
      <c r="A40" s="90" t="s">
        <v>16</v>
      </c>
      <c r="B40" s="95">
        <f>SUM(B15:B39)</f>
        <v>30626764</v>
      </c>
      <c r="C40" s="190">
        <f>SUM(C15:C39)</f>
        <v>365847086.091</v>
      </c>
      <c r="D40" s="138">
        <f>SUM(D15:D39)</f>
        <v>29968466</v>
      </c>
      <c r="E40" s="141">
        <v>438835658.13</v>
      </c>
      <c r="F40" s="45"/>
      <c r="G40" s="233"/>
      <c r="I40" s="23"/>
    </row>
    <row r="41" spans="1:6" ht="15.75">
      <c r="A41" s="90"/>
      <c r="B41" s="42"/>
      <c r="C41" s="88"/>
      <c r="D41" s="88"/>
      <c r="E41" s="137"/>
      <c r="F41" s="6"/>
    </row>
    <row r="42" spans="1:6" ht="15.75">
      <c r="A42" s="82" t="s">
        <v>2</v>
      </c>
      <c r="B42" s="42"/>
      <c r="C42" s="88"/>
      <c r="D42" s="88"/>
      <c r="E42" s="137"/>
      <c r="F42" s="6"/>
    </row>
    <row r="43" spans="1:6" ht="15.75">
      <c r="A43" s="43" t="s">
        <v>2</v>
      </c>
      <c r="B43" s="96">
        <v>5330500</v>
      </c>
      <c r="C43" s="192">
        <v>0</v>
      </c>
      <c r="D43" s="232">
        <v>4944800</v>
      </c>
      <c r="E43" s="191">
        <v>0</v>
      </c>
      <c r="F43" s="6"/>
    </row>
    <row r="44" spans="1:6" ht="15">
      <c r="A44" s="43"/>
      <c r="B44" s="42"/>
      <c r="C44" s="88"/>
      <c r="D44" s="88"/>
      <c r="E44" s="137"/>
      <c r="F44" s="6"/>
    </row>
    <row r="45" spans="1:7" ht="15.75">
      <c r="A45" s="82" t="s">
        <v>42</v>
      </c>
      <c r="B45" s="224">
        <f>B40+B43+B12</f>
        <v>38395934.46484</v>
      </c>
      <c r="C45" s="225">
        <f>C43+C40+C12</f>
        <v>1049418566.8410001</v>
      </c>
      <c r="D45" s="226">
        <f>D43+D40+D12</f>
        <v>37270732.08536</v>
      </c>
      <c r="E45" s="227">
        <f>E43+E40+E12</f>
        <v>1186479193.13</v>
      </c>
      <c r="F45" s="6"/>
      <c r="G45" s="18"/>
    </row>
    <row r="46" spans="1:6" ht="15">
      <c r="A46" s="6"/>
      <c r="B46" s="40"/>
      <c r="C46" s="42"/>
      <c r="D46" s="42"/>
      <c r="E46" s="135"/>
      <c r="F46" s="6"/>
    </row>
    <row r="47" spans="1:6" ht="15">
      <c r="A47" s="6"/>
      <c r="B47" s="40"/>
      <c r="D47" s="188"/>
      <c r="E47" s="135"/>
      <c r="F47" s="6"/>
    </row>
    <row r="48" spans="1:6" ht="15">
      <c r="A48" s="6" t="s">
        <v>142</v>
      </c>
      <c r="B48" s="40"/>
      <c r="D48" s="188"/>
      <c r="E48" s="135"/>
      <c r="F48" s="6"/>
    </row>
    <row r="49" spans="1:4" ht="15">
      <c r="A49" s="52" t="s">
        <v>96</v>
      </c>
      <c r="D49" s="188"/>
    </row>
    <row r="50" ht="15">
      <c r="D50" s="188"/>
    </row>
    <row r="51" spans="1:7" ht="15">
      <c r="A51" s="52"/>
      <c r="D51" s="188"/>
      <c r="G51" s="18"/>
    </row>
    <row r="52" spans="1:4" ht="15">
      <c r="A52" s="52"/>
      <c r="D52" s="188"/>
    </row>
    <row r="53" spans="1:7" ht="15">
      <c r="A53" s="52"/>
      <c r="D53" s="188"/>
      <c r="G53" s="18"/>
    </row>
    <row r="54" spans="1:4" ht="15">
      <c r="A54" s="52"/>
      <c r="D54" s="188"/>
    </row>
    <row r="55" spans="1:4" ht="15">
      <c r="A55" s="52"/>
      <c r="D55" s="188"/>
    </row>
    <row r="56" spans="1:4" ht="15">
      <c r="A56" s="52"/>
      <c r="D56" s="188"/>
    </row>
    <row r="57" spans="1:4" ht="15">
      <c r="A57" s="52"/>
      <c r="D57" s="188"/>
    </row>
    <row r="58" spans="1:4" ht="15">
      <c r="A58" s="52"/>
      <c r="D58" s="188"/>
    </row>
    <row r="59" spans="1:4" ht="15">
      <c r="A59" s="52"/>
      <c r="D59" s="188"/>
    </row>
    <row r="60" spans="1:4" ht="15">
      <c r="A60" s="52"/>
      <c r="D60" s="188"/>
    </row>
    <row r="61" spans="1:4" ht="15">
      <c r="A61" s="52"/>
      <c r="D61" s="188"/>
    </row>
    <row r="62" ht="15">
      <c r="A62" s="52"/>
    </row>
    <row r="63" ht="15">
      <c r="A63" s="52"/>
    </row>
    <row r="64" ht="15">
      <c r="A64" s="52"/>
    </row>
    <row r="65" ht="15">
      <c r="A65" s="52"/>
    </row>
    <row r="66" ht="15">
      <c r="A66" s="52"/>
    </row>
    <row r="67" ht="15">
      <c r="A67" s="52"/>
    </row>
    <row r="68" ht="15">
      <c r="A68" s="52"/>
    </row>
    <row r="69" ht="15">
      <c r="A69" s="52"/>
    </row>
    <row r="70" ht="15">
      <c r="A70" s="52"/>
    </row>
    <row r="71" ht="15">
      <c r="A71" s="52"/>
    </row>
    <row r="72" ht="15">
      <c r="A72" s="52"/>
    </row>
    <row r="73" ht="15">
      <c r="A73" s="52"/>
    </row>
    <row r="91" ht="15">
      <c r="C91" s="83">
        <f>C90*B55</f>
        <v>0</v>
      </c>
    </row>
    <row r="92" ht="15">
      <c r="C92" s="83">
        <f>C91*B56</f>
        <v>0</v>
      </c>
    </row>
    <row r="93" ht="15">
      <c r="C93" s="83">
        <f>C92*B57</f>
        <v>0</v>
      </c>
    </row>
  </sheetData>
  <sheetProtection/>
  <mergeCells count="1">
    <mergeCell ref="A3:E3"/>
  </mergeCells>
  <hyperlinks>
    <hyperlink ref="A1" location="Index!A1" display="Index"/>
  </hyperlinks>
  <printOptions/>
  <pageMargins left="0.7480314960629921" right="0.7480314960629921" top="0.984251968503937" bottom="0.984251968503937" header="0.5118110236220472" footer="0.5118110236220472"/>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dimension ref="A1:P58"/>
  <sheetViews>
    <sheetView tabSelected="1" zoomScale="75" zoomScaleNormal="75" zoomScalePageLayoutView="0" workbookViewId="0" topLeftCell="A1">
      <pane ySplit="6" topLeftCell="A7" activePane="bottomLeft" state="frozen"/>
      <selection pane="topLeft" activeCell="A1" sqref="A1"/>
      <selection pane="bottomLeft" activeCell="B45" sqref="B45"/>
    </sheetView>
  </sheetViews>
  <sheetFormatPr defaultColWidth="9.140625" defaultRowHeight="12.75"/>
  <cols>
    <col min="1" max="1" width="16.421875" style="5" customWidth="1"/>
    <col min="2" max="2" width="74.140625" style="5" customWidth="1"/>
    <col min="3" max="3" width="18.8515625" style="24" customWidth="1"/>
    <col min="4" max="4" width="22.28125" style="24" customWidth="1"/>
    <col min="5" max="5" width="19.7109375" style="24" customWidth="1"/>
    <col min="6" max="6" width="22.57421875" style="24" customWidth="1"/>
    <col min="7" max="7" width="23.00390625" style="5" customWidth="1"/>
    <col min="8" max="8" width="21.140625" style="5" customWidth="1"/>
    <col min="9" max="9" width="16.00390625" style="5" customWidth="1"/>
    <col min="10" max="16384" width="9.140625" style="5" customWidth="1"/>
  </cols>
  <sheetData>
    <row r="1" ht="15">
      <c r="A1" s="104" t="s">
        <v>11</v>
      </c>
    </row>
    <row r="2" ht="15">
      <c r="A2" s="104"/>
    </row>
    <row r="3" spans="1:6" ht="20.25" customHeight="1">
      <c r="A3" s="239" t="s">
        <v>43</v>
      </c>
      <c r="B3" s="239"/>
      <c r="C3" s="239"/>
      <c r="D3" s="239"/>
      <c r="E3" s="239"/>
      <c r="F3" s="239"/>
    </row>
    <row r="4" spans="1:6" ht="15.75">
      <c r="A4" s="75"/>
      <c r="B4" s="75"/>
      <c r="C4" s="125">
        <v>2010</v>
      </c>
      <c r="D4" s="125">
        <v>2010</v>
      </c>
      <c r="E4" s="125">
        <v>2011</v>
      </c>
      <c r="F4" s="125">
        <v>2011</v>
      </c>
    </row>
    <row r="5" spans="1:16" ht="15.75">
      <c r="A5" s="75" t="s">
        <v>44</v>
      </c>
      <c r="B5" s="75" t="s">
        <v>45</v>
      </c>
      <c r="C5" s="125" t="s">
        <v>7</v>
      </c>
      <c r="D5" s="125" t="s">
        <v>8</v>
      </c>
      <c r="E5" s="125" t="s">
        <v>7</v>
      </c>
      <c r="F5" s="125" t="s">
        <v>8</v>
      </c>
      <c r="G5" s="6"/>
      <c r="H5" s="6"/>
      <c r="I5" s="6"/>
      <c r="J5" s="6"/>
      <c r="K5" s="6"/>
      <c r="L5" s="6"/>
      <c r="M5" s="6"/>
      <c r="N5" s="6"/>
      <c r="O5" s="6"/>
      <c r="P5" s="6"/>
    </row>
    <row r="6" spans="1:16" ht="15.75">
      <c r="A6" s="101" t="s">
        <v>46</v>
      </c>
      <c r="B6" s="75"/>
      <c r="C6" s="125"/>
      <c r="D6" s="125" t="s">
        <v>47</v>
      </c>
      <c r="E6" s="125"/>
      <c r="F6" s="125" t="s">
        <v>47</v>
      </c>
      <c r="G6" s="6"/>
      <c r="H6" s="6"/>
      <c r="I6" s="6"/>
      <c r="J6" s="6"/>
      <c r="K6" s="6"/>
      <c r="L6" s="6"/>
      <c r="M6" s="6"/>
      <c r="N6" s="6"/>
      <c r="O6" s="6"/>
      <c r="P6" s="6"/>
    </row>
    <row r="7" spans="1:16" s="20" customFormat="1" ht="15.75">
      <c r="A7" s="102"/>
      <c r="B7" s="34"/>
      <c r="C7" s="31"/>
      <c r="D7" s="31"/>
      <c r="E7" s="31"/>
      <c r="F7" s="31"/>
      <c r="G7" s="19"/>
      <c r="H7" s="19"/>
      <c r="I7" s="19"/>
      <c r="J7" s="19"/>
      <c r="K7" s="19"/>
      <c r="L7" s="19"/>
      <c r="M7" s="19"/>
      <c r="N7" s="19"/>
      <c r="O7" s="19"/>
      <c r="P7" s="19"/>
    </row>
    <row r="8" spans="1:16" ht="15.75">
      <c r="A8" s="75" t="s">
        <v>13</v>
      </c>
      <c r="B8" s="76"/>
      <c r="C8" s="7"/>
      <c r="D8" s="7"/>
      <c r="E8" s="7"/>
      <c r="F8" s="7"/>
      <c r="G8" s="6"/>
      <c r="H8" s="6"/>
      <c r="I8" s="6"/>
      <c r="J8" s="6"/>
      <c r="K8" s="6"/>
      <c r="L8" s="6"/>
      <c r="M8" s="6"/>
      <c r="N8" s="6"/>
      <c r="O8" s="6"/>
      <c r="P8" s="6"/>
    </row>
    <row r="9" spans="1:8" ht="15">
      <c r="A9" s="6"/>
      <c r="B9" s="6" t="s">
        <v>48</v>
      </c>
      <c r="C9" s="127">
        <v>3098.13</v>
      </c>
      <c r="D9" s="183">
        <v>180169512.42</v>
      </c>
      <c r="E9" s="127">
        <v>2971.88</v>
      </c>
      <c r="F9" s="228">
        <v>191361390.77</v>
      </c>
      <c r="G9" s="18"/>
      <c r="H9" s="8"/>
    </row>
    <row r="10" spans="1:8" ht="15">
      <c r="A10" s="6"/>
      <c r="B10" s="6" t="s">
        <v>49</v>
      </c>
      <c r="C10" s="127">
        <v>5795.22</v>
      </c>
      <c r="D10" s="183">
        <v>306813224.08</v>
      </c>
      <c r="E10" s="127">
        <v>5519.16</v>
      </c>
      <c r="F10" s="228">
        <v>341579583.07</v>
      </c>
      <c r="G10" s="18"/>
      <c r="H10" s="8"/>
    </row>
    <row r="11" spans="1:8" ht="15">
      <c r="A11" s="6"/>
      <c r="B11" s="6" t="s">
        <v>93</v>
      </c>
      <c r="C11" s="127">
        <v>2766.07</v>
      </c>
      <c r="D11" s="183">
        <v>146228438.87</v>
      </c>
      <c r="E11" s="127">
        <v>2500.17</v>
      </c>
      <c r="F11" s="228">
        <v>154225341.04</v>
      </c>
      <c r="G11" s="18"/>
      <c r="H11" s="8"/>
    </row>
    <row r="12" spans="1:8" ht="15">
      <c r="A12" s="6"/>
      <c r="B12" s="6" t="s">
        <v>50</v>
      </c>
      <c r="C12" s="127">
        <v>463.28</v>
      </c>
      <c r="D12" s="183">
        <v>23969913.96</v>
      </c>
      <c r="E12" s="127">
        <v>669.13</v>
      </c>
      <c r="F12" s="228">
        <v>33523358</v>
      </c>
      <c r="G12" s="18"/>
      <c r="H12" s="8"/>
    </row>
    <row r="13" spans="1:8" ht="15">
      <c r="A13" s="6"/>
      <c r="B13" s="6" t="s">
        <v>51</v>
      </c>
      <c r="C13" s="127">
        <v>173.96</v>
      </c>
      <c r="D13" s="183">
        <v>9551618.08</v>
      </c>
      <c r="E13" s="127">
        <v>89.89</v>
      </c>
      <c r="F13" s="228">
        <v>5604134.82</v>
      </c>
      <c r="G13" s="18"/>
      <c r="H13" s="8"/>
    </row>
    <row r="14" spans="1:8" ht="15">
      <c r="A14" s="6"/>
      <c r="B14" s="6" t="s">
        <v>52</v>
      </c>
      <c r="C14" s="127">
        <v>0.36</v>
      </c>
      <c r="D14" s="183">
        <v>15272.19</v>
      </c>
      <c r="E14" s="127">
        <v>0.22</v>
      </c>
      <c r="F14" s="228">
        <v>13163.15</v>
      </c>
      <c r="G14" s="18"/>
      <c r="H14" s="8"/>
    </row>
    <row r="15" spans="1:7" ht="15">
      <c r="A15" s="6"/>
      <c r="B15" s="6" t="s">
        <v>53</v>
      </c>
      <c r="C15" s="127">
        <v>31.91</v>
      </c>
      <c r="D15" s="183">
        <v>1738276.9</v>
      </c>
      <c r="E15" s="127">
        <v>10.91</v>
      </c>
      <c r="F15" s="228">
        <v>639155.42</v>
      </c>
      <c r="G15" s="18"/>
    </row>
    <row r="16" spans="1:8" ht="15.75">
      <c r="A16" s="6"/>
      <c r="B16" s="6"/>
      <c r="C16" s="240">
        <v>2010</v>
      </c>
      <c r="D16" s="240"/>
      <c r="E16" s="240">
        <v>2011</v>
      </c>
      <c r="F16" s="240"/>
      <c r="G16" s="18"/>
      <c r="H16" s="8"/>
    </row>
    <row r="17" spans="1:8" ht="15.75">
      <c r="A17" s="6"/>
      <c r="B17" s="99" t="s">
        <v>104</v>
      </c>
      <c r="C17" s="133">
        <f>SUM(C9:C15)</f>
        <v>12328.93</v>
      </c>
      <c r="D17" s="100">
        <f>SUM(D9:D15)</f>
        <v>668486256.5000001</v>
      </c>
      <c r="E17" s="133">
        <f>SUM(E9:E15)</f>
        <v>11761.359999999999</v>
      </c>
      <c r="F17" s="100">
        <f>SUM(F9:F15)</f>
        <v>726946126.27</v>
      </c>
      <c r="H17" s="9"/>
    </row>
    <row r="18" spans="1:7" ht="15.75">
      <c r="A18" s="75" t="s">
        <v>14</v>
      </c>
      <c r="B18" s="75"/>
      <c r="C18" s="10"/>
      <c r="D18" s="10"/>
      <c r="E18" s="10"/>
      <c r="F18" s="10"/>
      <c r="G18" s="9"/>
    </row>
    <row r="19" spans="1:7" ht="15">
      <c r="A19" s="6"/>
      <c r="B19" s="6" t="s">
        <v>54</v>
      </c>
      <c r="C19" s="126">
        <v>15472</v>
      </c>
      <c r="D19" s="128">
        <v>14669298</v>
      </c>
      <c r="E19" s="126">
        <v>13915.64</v>
      </c>
      <c r="F19" s="128">
        <v>20136605.4</v>
      </c>
      <c r="G19" s="9"/>
    </row>
    <row r="20" spans="1:7" ht="15">
      <c r="A20" s="6"/>
      <c r="B20" s="6" t="s">
        <v>55</v>
      </c>
      <c r="C20" s="127">
        <v>288.59</v>
      </c>
      <c r="D20" s="128">
        <v>256793.93</v>
      </c>
      <c r="E20" s="127">
        <v>266.37</v>
      </c>
      <c r="F20" s="128">
        <v>366078.25</v>
      </c>
      <c r="G20" s="9"/>
    </row>
    <row r="21" spans="1:7" ht="15">
      <c r="A21" s="6"/>
      <c r="B21" s="6" t="s">
        <v>56</v>
      </c>
      <c r="C21" s="127">
        <v>1375.32</v>
      </c>
      <c r="D21" s="128">
        <v>159132.32</v>
      </c>
      <c r="E21" s="127">
        <v>142.51</v>
      </c>
      <c r="F21" s="128">
        <v>194724.98</v>
      </c>
      <c r="G21" s="9"/>
    </row>
    <row r="22" spans="1:7" ht="15.75">
      <c r="A22" s="6"/>
      <c r="B22" s="6"/>
      <c r="C22" s="240">
        <v>2010</v>
      </c>
      <c r="D22" s="240"/>
      <c r="E22" s="240">
        <v>2011</v>
      </c>
      <c r="F22" s="240"/>
      <c r="G22" s="9"/>
    </row>
    <row r="23" spans="1:7" ht="15.75">
      <c r="A23" s="6"/>
      <c r="B23" s="99" t="s">
        <v>105</v>
      </c>
      <c r="C23" s="133">
        <f>SUM(C19:C21)</f>
        <v>17135.91</v>
      </c>
      <c r="D23" s="132">
        <f>SUM(D19:D21)</f>
        <v>15085224.25</v>
      </c>
      <c r="E23" s="133">
        <f>SUM(E19:E21)</f>
        <v>14324.52</v>
      </c>
      <c r="F23" s="132">
        <f>SUM(F19:F21)</f>
        <v>20697408.63</v>
      </c>
      <c r="G23" s="12"/>
    </row>
    <row r="24" spans="1:7" ht="15.75">
      <c r="A24" s="75" t="s">
        <v>57</v>
      </c>
      <c r="B24" s="75" t="s">
        <v>58</v>
      </c>
      <c r="C24" s="6"/>
      <c r="D24" s="6"/>
      <c r="E24" s="6"/>
      <c r="F24" s="6"/>
      <c r="G24" s="13"/>
    </row>
    <row r="25" spans="1:7" ht="15">
      <c r="A25" s="6"/>
      <c r="B25" s="6" t="s">
        <v>59</v>
      </c>
      <c r="C25" s="14"/>
      <c r="D25" s="15" t="s">
        <v>94</v>
      </c>
      <c r="E25" s="14"/>
      <c r="F25" s="15" t="s">
        <v>94</v>
      </c>
      <c r="G25" s="16"/>
    </row>
    <row r="26" spans="1:7" ht="15">
      <c r="A26" s="6"/>
      <c r="B26" s="6" t="s">
        <v>60</v>
      </c>
      <c r="C26" s="17" t="s">
        <v>94</v>
      </c>
      <c r="D26" s="15" t="s">
        <v>94</v>
      </c>
      <c r="E26" s="17" t="s">
        <v>94</v>
      </c>
      <c r="F26" s="15" t="s">
        <v>94</v>
      </c>
      <c r="G26" s="18"/>
    </row>
    <row r="27" spans="1:6" ht="15.75">
      <c r="A27" s="6"/>
      <c r="B27" s="6"/>
      <c r="C27" s="240">
        <v>2010</v>
      </c>
      <c r="D27" s="240"/>
      <c r="E27" s="240">
        <v>2011</v>
      </c>
      <c r="F27" s="240"/>
    </row>
    <row r="28" spans="1:6" ht="15.75">
      <c r="A28" s="6"/>
      <c r="B28" s="99" t="s">
        <v>98</v>
      </c>
      <c r="C28" s="184">
        <v>2438641</v>
      </c>
      <c r="D28" s="131"/>
      <c r="E28" s="124">
        <v>2357440</v>
      </c>
      <c r="F28" s="131"/>
    </row>
    <row r="29" spans="1:6" s="20" customFormat="1" ht="15.75">
      <c r="A29" s="19"/>
      <c r="B29" s="19"/>
      <c r="C29" s="240">
        <v>2010</v>
      </c>
      <c r="D29" s="240"/>
      <c r="E29" s="240">
        <v>2011</v>
      </c>
      <c r="F29" s="240"/>
    </row>
    <row r="30" spans="1:6" ht="15.75">
      <c r="A30" s="6"/>
      <c r="B30" s="99" t="s">
        <v>99</v>
      </c>
      <c r="C30" s="129">
        <f>SUM(C17/1000,C23/1000,C28)</f>
        <v>2438670.46484</v>
      </c>
      <c r="D30" s="122"/>
      <c r="E30" s="129">
        <f>SUM(E17/1000,E23/1000,E28)</f>
        <v>2357466.08588</v>
      </c>
      <c r="F30" s="122"/>
    </row>
    <row r="31" spans="1:6" ht="15.75">
      <c r="A31" s="6"/>
      <c r="B31" s="99" t="s">
        <v>61</v>
      </c>
      <c r="C31" s="122"/>
      <c r="D31" s="130">
        <f>SUM(D17,D23)</f>
        <v>683571480.7500001</v>
      </c>
      <c r="E31" s="122"/>
      <c r="F31" s="130">
        <f>SUM(F17,F23)</f>
        <v>747643534.9</v>
      </c>
    </row>
    <row r="32" spans="1:6" ht="15">
      <c r="A32" s="6"/>
      <c r="B32" s="6"/>
      <c r="C32" s="7"/>
      <c r="D32" s="7"/>
      <c r="E32" s="7"/>
      <c r="F32" s="7"/>
    </row>
    <row r="33" spans="1:5" ht="15.75">
      <c r="A33" s="21"/>
      <c r="B33" s="19" t="s">
        <v>92</v>
      </c>
      <c r="C33" s="22"/>
      <c r="D33" s="23"/>
      <c r="E33" s="7"/>
    </row>
    <row r="34" ht="15">
      <c r="B34" s="5" t="s">
        <v>143</v>
      </c>
    </row>
    <row r="35" ht="15">
      <c r="D35" s="25"/>
    </row>
    <row r="37" spans="3:5" ht="15.75">
      <c r="C37" s="11"/>
      <c r="D37" s="25"/>
      <c r="E37" s="26"/>
    </row>
    <row r="38" spans="3:6" ht="15.75">
      <c r="C38" s="7"/>
      <c r="D38" s="25"/>
      <c r="E38" s="26"/>
      <c r="F38" s="27"/>
    </row>
    <row r="39" spans="3:6" ht="15.75">
      <c r="C39" s="11"/>
      <c r="D39" s="25"/>
      <c r="E39" s="26"/>
      <c r="F39" s="27"/>
    </row>
    <row r="40" spans="3:6" ht="15.75">
      <c r="C40" s="11"/>
      <c r="D40" s="25"/>
      <c r="E40" s="26"/>
      <c r="F40" s="27"/>
    </row>
    <row r="41" spans="3:6" ht="15">
      <c r="C41" s="7"/>
      <c r="D41" s="25"/>
      <c r="E41" s="25"/>
      <c r="F41" s="27"/>
    </row>
    <row r="42" spans="3:4" ht="15">
      <c r="C42" s="11"/>
      <c r="D42" s="25"/>
    </row>
    <row r="43" spans="3:4" ht="15">
      <c r="C43" s="7"/>
      <c r="D43" s="25"/>
    </row>
    <row r="44" spans="4:9" ht="15">
      <c r="D44" s="25"/>
      <c r="I44" s="28"/>
    </row>
    <row r="45" spans="4:7" ht="15">
      <c r="D45" s="25"/>
      <c r="G45" s="24"/>
    </row>
    <row r="46" spans="4:7" ht="15">
      <c r="D46" s="25"/>
      <c r="G46" s="24"/>
    </row>
    <row r="47" ht="15">
      <c r="C47" s="25"/>
    </row>
    <row r="48" spans="3:8" ht="15">
      <c r="C48" s="25"/>
      <c r="H48" s="18"/>
    </row>
    <row r="49" spans="4:7" ht="15">
      <c r="D49" s="25"/>
      <c r="G49" s="18"/>
    </row>
    <row r="51" ht="15.75">
      <c r="F51" s="26"/>
    </row>
    <row r="52" ht="15">
      <c r="D52" s="25"/>
    </row>
    <row r="53" ht="15">
      <c r="D53" s="25"/>
    </row>
    <row r="56" spans="4:6" ht="15">
      <c r="D56" s="25"/>
      <c r="F56" s="25"/>
    </row>
    <row r="58" ht="15">
      <c r="C58" s="18"/>
    </row>
  </sheetData>
  <sheetProtection/>
  <mergeCells count="9">
    <mergeCell ref="A3:F3"/>
    <mergeCell ref="E29:F29"/>
    <mergeCell ref="C16:D16"/>
    <mergeCell ref="C22:D22"/>
    <mergeCell ref="C29:D29"/>
    <mergeCell ref="C27:D27"/>
    <mergeCell ref="E22:F22"/>
    <mergeCell ref="E16:F16"/>
    <mergeCell ref="E27:F27"/>
  </mergeCells>
  <hyperlinks>
    <hyperlink ref="A1" location="INDEX!A1" display="Index"/>
  </hyperlinks>
  <printOptions/>
  <pageMargins left="0.75" right="0.75" top="1" bottom="1" header="0.5" footer="0.5"/>
  <pageSetup horizontalDpi="600" verticalDpi="600" orientation="landscape" paperSize="9" r:id="rId1"/>
  <ignoredErrors>
    <ignoredError sqref="C23 E17 E23 C17" formulaRange="1"/>
  </ignoredErrors>
</worksheet>
</file>

<file path=xl/worksheets/sheet4.xml><?xml version="1.0" encoding="utf-8"?>
<worksheet xmlns="http://schemas.openxmlformats.org/spreadsheetml/2006/main" xmlns:r="http://schemas.openxmlformats.org/officeDocument/2006/relationships">
  <dimension ref="A1:I46"/>
  <sheetViews>
    <sheetView zoomScale="75" zoomScaleNormal="75" zoomScalePageLayoutView="0" workbookViewId="0" topLeftCell="A1">
      <selection activeCell="H16" sqref="H16"/>
    </sheetView>
  </sheetViews>
  <sheetFormatPr defaultColWidth="9.140625" defaultRowHeight="12.75"/>
  <cols>
    <col min="1" max="1" width="17.421875" style="19" customWidth="1"/>
    <col min="2" max="2" width="14.7109375" style="19" bestFit="1" customWidth="1"/>
    <col min="3" max="3" width="20.140625" style="19" bestFit="1" customWidth="1"/>
    <col min="4" max="4" width="11.140625" style="19" bestFit="1" customWidth="1"/>
    <col min="5" max="5" width="15.28125" style="19" bestFit="1" customWidth="1"/>
    <col min="6" max="6" width="18.28125" style="19" bestFit="1" customWidth="1"/>
    <col min="7" max="7" width="14.00390625" style="19" bestFit="1" customWidth="1"/>
    <col min="8" max="8" width="17.421875" style="19" bestFit="1" customWidth="1"/>
    <col min="9" max="16384" width="9.140625" style="19" customWidth="1"/>
  </cols>
  <sheetData>
    <row r="1" ht="15">
      <c r="A1" s="103" t="s">
        <v>11</v>
      </c>
    </row>
    <row r="2" ht="15">
      <c r="A2" s="106"/>
    </row>
    <row r="3" spans="1:9" ht="20.25" customHeight="1">
      <c r="A3" s="241" t="s">
        <v>110</v>
      </c>
      <c r="B3" s="241"/>
      <c r="C3" s="241"/>
      <c r="D3" s="241"/>
      <c r="E3" s="241"/>
      <c r="F3" s="241"/>
      <c r="G3" s="241"/>
      <c r="H3" s="241"/>
      <c r="I3" s="29"/>
    </row>
    <row r="4" spans="1:9" ht="15.75">
      <c r="A4" s="152" t="s">
        <v>62</v>
      </c>
      <c r="B4" s="153" t="s">
        <v>63</v>
      </c>
      <c r="C4" s="153" t="s">
        <v>64</v>
      </c>
      <c r="D4" s="154" t="s">
        <v>65</v>
      </c>
      <c r="E4" s="153" t="s">
        <v>66</v>
      </c>
      <c r="F4" s="155" t="s">
        <v>67</v>
      </c>
      <c r="G4" s="153" t="s">
        <v>135</v>
      </c>
      <c r="H4" s="154" t="s">
        <v>66</v>
      </c>
      <c r="I4" s="30"/>
    </row>
    <row r="5" spans="1:9" ht="15.75">
      <c r="A5" s="156"/>
      <c r="B5" s="157"/>
      <c r="C5" s="157"/>
      <c r="D5" s="158"/>
      <c r="E5" s="159" t="s">
        <v>9</v>
      </c>
      <c r="F5" s="160"/>
      <c r="G5" s="157"/>
      <c r="H5" s="154" t="s">
        <v>9</v>
      </c>
      <c r="I5" s="30"/>
    </row>
    <row r="6" spans="1:9" ht="15.75">
      <c r="A6" s="161"/>
      <c r="B6" s="162"/>
      <c r="C6" s="162"/>
      <c r="D6" s="162"/>
      <c r="E6" s="163"/>
      <c r="F6" s="164"/>
      <c r="G6" s="162"/>
      <c r="H6" s="165"/>
      <c r="I6" s="30"/>
    </row>
    <row r="7" spans="1:9" ht="17.25" customHeight="1">
      <c r="A7" s="166" t="s">
        <v>68</v>
      </c>
      <c r="B7" s="167" t="s">
        <v>136</v>
      </c>
      <c r="C7" s="167">
        <v>1813.8</v>
      </c>
      <c r="D7" s="167" t="s">
        <v>136</v>
      </c>
      <c r="E7" s="168">
        <f>SUM(B7:D7)</f>
        <v>1813.8</v>
      </c>
      <c r="F7" s="169">
        <v>1468.5</v>
      </c>
      <c r="G7" s="169">
        <v>345.3</v>
      </c>
      <c r="H7" s="170">
        <f>F7+G7</f>
        <v>1813.8</v>
      </c>
      <c r="I7" s="29"/>
    </row>
    <row r="8" spans="1:9" ht="15.75">
      <c r="A8" s="171" t="s">
        <v>69</v>
      </c>
      <c r="B8" s="172">
        <v>0</v>
      </c>
      <c r="C8" s="172">
        <f>SUM(C7)</f>
        <v>1813.8</v>
      </c>
      <c r="D8" s="172">
        <v>0</v>
      </c>
      <c r="E8" s="173">
        <f aca="true" t="shared" si="0" ref="E8:E13">SUM(B8:D8)</f>
        <v>1813.8</v>
      </c>
      <c r="F8" s="172">
        <f>SUM(F7)</f>
        <v>1468.5</v>
      </c>
      <c r="G8" s="172">
        <f>SUM(G7)</f>
        <v>345.3</v>
      </c>
      <c r="H8" s="172">
        <f>SUM(H7)</f>
        <v>1813.8</v>
      </c>
      <c r="I8" s="33"/>
    </row>
    <row r="9" spans="1:8" ht="15.75">
      <c r="A9" s="174"/>
      <c r="B9" s="170"/>
      <c r="C9" s="170"/>
      <c r="D9" s="170"/>
      <c r="E9" s="168"/>
      <c r="F9" s="170"/>
      <c r="G9" s="170"/>
      <c r="H9" s="170"/>
    </row>
    <row r="10" spans="1:8" ht="15.75">
      <c r="A10" s="175" t="s">
        <v>70</v>
      </c>
      <c r="B10" s="167">
        <v>2330.4</v>
      </c>
      <c r="C10" s="167">
        <v>155.1</v>
      </c>
      <c r="D10" s="167">
        <v>0</v>
      </c>
      <c r="E10" s="168">
        <f t="shared" si="0"/>
        <v>2485.5</v>
      </c>
      <c r="F10" s="169">
        <v>1913.3</v>
      </c>
      <c r="G10" s="169">
        <v>572.2</v>
      </c>
      <c r="H10" s="170">
        <f>SUM(F10:G10)</f>
        <v>2485.5</v>
      </c>
    </row>
    <row r="11" spans="1:8" ht="15.75">
      <c r="A11" s="175" t="s">
        <v>71</v>
      </c>
      <c r="B11" s="167" t="s">
        <v>136</v>
      </c>
      <c r="C11" s="167">
        <v>41.1</v>
      </c>
      <c r="D11" s="167">
        <v>0</v>
      </c>
      <c r="E11" s="168">
        <f t="shared" si="0"/>
        <v>41.1</v>
      </c>
      <c r="F11" s="169">
        <v>41.1</v>
      </c>
      <c r="G11" s="169" t="s">
        <v>136</v>
      </c>
      <c r="H11" s="170">
        <f>SUM(F11:G11)</f>
        <v>41.1</v>
      </c>
    </row>
    <row r="12" spans="1:8" ht="15.75">
      <c r="A12" s="175" t="s">
        <v>72</v>
      </c>
      <c r="B12" s="167" t="s">
        <v>136</v>
      </c>
      <c r="C12" s="167">
        <v>90.9</v>
      </c>
      <c r="D12" s="167">
        <v>5.7</v>
      </c>
      <c r="E12" s="168">
        <v>96.5</v>
      </c>
      <c r="F12" s="169">
        <v>96.5</v>
      </c>
      <c r="G12" s="169" t="s">
        <v>136</v>
      </c>
      <c r="H12" s="170">
        <f>SUM(F12:G12)</f>
        <v>96.5</v>
      </c>
    </row>
    <row r="13" spans="1:8" ht="15.75">
      <c r="A13" s="175" t="s">
        <v>73</v>
      </c>
      <c r="B13" s="167" t="s">
        <v>136</v>
      </c>
      <c r="C13" s="167">
        <v>193.4</v>
      </c>
      <c r="D13" s="167">
        <v>314.5</v>
      </c>
      <c r="E13" s="168">
        <f t="shared" si="0"/>
        <v>507.9</v>
      </c>
      <c r="F13" s="169">
        <v>507.9</v>
      </c>
      <c r="G13" s="169" t="s">
        <v>136</v>
      </c>
      <c r="H13" s="170">
        <f>SUM(F13:G13)</f>
        <v>507.9</v>
      </c>
    </row>
    <row r="14" spans="1:8" ht="15.75">
      <c r="A14" s="176" t="s">
        <v>74</v>
      </c>
      <c r="B14" s="177">
        <f>SUM(B10:B13)</f>
        <v>2330.4</v>
      </c>
      <c r="C14" s="177">
        <f aca="true" t="shared" si="1" ref="C14:H14">SUM(C10:C13)</f>
        <v>480.5</v>
      </c>
      <c r="D14" s="177">
        <v>320.1</v>
      </c>
      <c r="E14" s="173">
        <f t="shared" si="1"/>
        <v>3131</v>
      </c>
      <c r="F14" s="177">
        <f t="shared" si="1"/>
        <v>2558.7999999999997</v>
      </c>
      <c r="G14" s="177">
        <f t="shared" si="1"/>
        <v>572.2</v>
      </c>
      <c r="H14" s="177">
        <f t="shared" si="1"/>
        <v>3131</v>
      </c>
    </row>
    <row r="15" spans="1:8" ht="15.75">
      <c r="A15" s="174"/>
      <c r="B15" s="170"/>
      <c r="C15" s="170"/>
      <c r="D15" s="170"/>
      <c r="E15" s="170"/>
      <c r="F15" s="178"/>
      <c r="G15" s="170"/>
      <c r="H15" s="170"/>
    </row>
    <row r="16" spans="1:8" ht="15.75">
      <c r="A16" s="176" t="s">
        <v>75</v>
      </c>
      <c r="B16" s="179">
        <f>B8+B14</f>
        <v>2330.4</v>
      </c>
      <c r="C16" s="179">
        <v>2294.2</v>
      </c>
      <c r="D16" s="179">
        <f>D8+D14</f>
        <v>320.1</v>
      </c>
      <c r="E16" s="179">
        <f>E8+E14</f>
        <v>4944.8</v>
      </c>
      <c r="F16" s="179">
        <f>F8+F14</f>
        <v>4027.2999999999997</v>
      </c>
      <c r="G16" s="179">
        <f>G8+G14</f>
        <v>917.5</v>
      </c>
      <c r="H16" s="179">
        <f>H8+H14</f>
        <v>4944.8</v>
      </c>
    </row>
    <row r="17" spans="1:8" ht="15">
      <c r="A17"/>
      <c r="B17"/>
      <c r="C17"/>
      <c r="D17"/>
      <c r="E17"/>
      <c r="F17"/>
      <c r="G17"/>
      <c r="H17"/>
    </row>
    <row r="18" spans="1:8" ht="15">
      <c r="A18" s="180" t="s">
        <v>109</v>
      </c>
      <c r="B18" s="180"/>
      <c r="C18" s="180"/>
      <c r="D18" s="181"/>
      <c r="E18" s="181"/>
      <c r="F18" s="181"/>
      <c r="G18" s="182"/>
      <c r="H18"/>
    </row>
    <row r="21" spans="3:6" ht="15">
      <c r="C21" s="35"/>
      <c r="E21" s="36"/>
      <c r="F21" s="29"/>
    </row>
    <row r="22" spans="3:6" ht="15">
      <c r="C22" s="35"/>
      <c r="E22" s="36"/>
      <c r="F22" s="29"/>
    </row>
    <row r="41" spans="6:8" ht="15">
      <c r="F41" s="33"/>
      <c r="G41" s="33"/>
      <c r="H41" s="33"/>
    </row>
    <row r="42" ht="15">
      <c r="G42" s="33"/>
    </row>
    <row r="44" ht="15">
      <c r="F44" s="33"/>
    </row>
    <row r="46" ht="15">
      <c r="F46" s="33"/>
    </row>
  </sheetData>
  <sheetProtection/>
  <mergeCells count="1">
    <mergeCell ref="A3:H3"/>
  </mergeCells>
  <hyperlinks>
    <hyperlink ref="A1" location="Index!A1" display="Index"/>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315"/>
  <sheetViews>
    <sheetView zoomScale="75" zoomScaleNormal="75" zoomScalePageLayoutView="0" workbookViewId="0" topLeftCell="A1">
      <pane ySplit="6" topLeftCell="A190" activePane="bottomLeft" state="frozen"/>
      <selection pane="topLeft" activeCell="A1" sqref="A1"/>
      <selection pane="bottomLeft" activeCell="D214" sqref="D214"/>
    </sheetView>
  </sheetViews>
  <sheetFormatPr defaultColWidth="9.140625" defaultRowHeight="12.75"/>
  <cols>
    <col min="1" max="1" width="41.28125" style="5" bestFit="1" customWidth="1"/>
    <col min="2" max="2" width="25.140625" style="5" customWidth="1"/>
    <col min="3" max="3" width="18.57421875" style="46" customWidth="1"/>
    <col min="4" max="4" width="21.57421875" style="214" customWidth="1"/>
    <col min="5" max="5" width="20.140625" style="5" customWidth="1"/>
    <col min="6" max="6" width="29.00390625" style="5" customWidth="1"/>
    <col min="7" max="7" width="30.28125" style="5" customWidth="1"/>
    <col min="8" max="8" width="15.00390625" style="5" customWidth="1"/>
    <col min="9" max="9" width="16.7109375" style="5" customWidth="1"/>
    <col min="10" max="16384" width="9.140625" style="5" customWidth="1"/>
  </cols>
  <sheetData>
    <row r="1" ht="15.75">
      <c r="A1" s="37" t="s">
        <v>11</v>
      </c>
    </row>
    <row r="2" spans="1:4" ht="15.75">
      <c r="A2" s="6"/>
      <c r="B2" s="6"/>
      <c r="C2" s="40"/>
      <c r="D2" s="215"/>
    </row>
    <row r="3" spans="1:4" ht="18">
      <c r="A3" s="238" t="s">
        <v>106</v>
      </c>
      <c r="B3" s="238"/>
      <c r="C3" s="238"/>
      <c r="D3" s="238"/>
    </row>
    <row r="4" spans="1:4" ht="15.75">
      <c r="A4" s="98"/>
      <c r="B4" s="76"/>
      <c r="C4" s="112" t="s">
        <v>134</v>
      </c>
      <c r="D4" s="112" t="s">
        <v>134</v>
      </c>
    </row>
    <row r="5" spans="1:4" ht="15.75">
      <c r="A5" s="107" t="s">
        <v>77</v>
      </c>
      <c r="B5" s="107" t="s">
        <v>76</v>
      </c>
      <c r="C5" s="108" t="s">
        <v>7</v>
      </c>
      <c r="D5" s="109" t="s">
        <v>8</v>
      </c>
    </row>
    <row r="6" spans="1:4" ht="15.75">
      <c r="A6" s="107"/>
      <c r="B6" s="110"/>
      <c r="C6" s="111" t="s">
        <v>9</v>
      </c>
      <c r="D6" s="109" t="s">
        <v>10</v>
      </c>
    </row>
    <row r="7" spans="1:5" ht="15.75">
      <c r="A7" s="113" t="s">
        <v>95</v>
      </c>
      <c r="D7" s="211"/>
      <c r="E7" s="37"/>
    </row>
    <row r="8" spans="1:5" ht="15.75">
      <c r="A8" s="38"/>
      <c r="B8" s="202" t="s">
        <v>81</v>
      </c>
      <c r="C8" s="203">
        <v>19606</v>
      </c>
      <c r="D8" s="211"/>
      <c r="E8" s="37"/>
    </row>
    <row r="9" spans="1:5" ht="15.75">
      <c r="A9" s="38"/>
      <c r="B9" s="202"/>
      <c r="C9" s="203"/>
      <c r="D9" s="211"/>
      <c r="E9" s="37"/>
    </row>
    <row r="10" spans="1:8" ht="15.75">
      <c r="A10" s="38"/>
      <c r="B10" s="39" t="s">
        <v>16</v>
      </c>
      <c r="C10" s="22">
        <f>SUM(C8:C9)</f>
        <v>19606</v>
      </c>
      <c r="D10" s="212" t="s">
        <v>137</v>
      </c>
      <c r="G10" s="40"/>
      <c r="H10" s="42"/>
    </row>
    <row r="11" spans="1:8" ht="15.75">
      <c r="A11" s="38"/>
      <c r="B11" s="6"/>
      <c r="C11" s="40"/>
      <c r="D11" s="216"/>
      <c r="E11" s="18"/>
      <c r="F11" s="6"/>
      <c r="G11" s="40"/>
      <c r="H11" s="42"/>
    </row>
    <row r="12" spans="1:8" ht="15.75">
      <c r="A12" s="114" t="s">
        <v>33</v>
      </c>
      <c r="B12" s="204"/>
      <c r="C12" s="205"/>
      <c r="D12" s="213"/>
      <c r="E12" s="18"/>
      <c r="H12" s="42"/>
    </row>
    <row r="13" spans="1:8" ht="15.75">
      <c r="A13" s="44"/>
      <c r="B13" s="202" t="s">
        <v>72</v>
      </c>
      <c r="C13" s="203">
        <v>140</v>
      </c>
      <c r="D13" s="216"/>
      <c r="E13" s="18"/>
      <c r="H13" s="45"/>
    </row>
    <row r="14" spans="1:8" ht="15.75">
      <c r="A14" s="44"/>
      <c r="B14" s="202"/>
      <c r="C14" s="203"/>
      <c r="D14" s="213"/>
      <c r="E14" s="18"/>
      <c r="H14" s="45"/>
    </row>
    <row r="15" spans="1:8" ht="15.75">
      <c r="A15" s="44"/>
      <c r="B15" s="39" t="s">
        <v>16</v>
      </c>
      <c r="C15" s="207">
        <f>SUM(C13:C14)</f>
        <v>140</v>
      </c>
      <c r="D15" s="213" t="s">
        <v>137</v>
      </c>
      <c r="E15" s="18"/>
      <c r="H15" s="45"/>
    </row>
    <row r="16" spans="1:8" ht="15.75">
      <c r="A16" s="44"/>
      <c r="B16" s="6"/>
      <c r="C16" s="40"/>
      <c r="D16" s="216"/>
      <c r="E16" s="18"/>
      <c r="H16" s="45"/>
    </row>
    <row r="17" spans="1:8" ht="15.75">
      <c r="A17" s="114" t="s">
        <v>30</v>
      </c>
      <c r="B17" s="204"/>
      <c r="C17" s="205"/>
      <c r="D17" s="213"/>
      <c r="E17" s="18"/>
      <c r="H17" s="42"/>
    </row>
    <row r="18" spans="1:8" ht="15.75">
      <c r="A18" s="38"/>
      <c r="B18" s="202" t="s">
        <v>71</v>
      </c>
      <c r="C18" s="203">
        <v>2921</v>
      </c>
      <c r="D18" s="216"/>
      <c r="E18" s="18"/>
      <c r="F18" s="6"/>
      <c r="G18" s="40"/>
      <c r="H18" s="42"/>
    </row>
    <row r="19" spans="1:8" ht="15.75">
      <c r="A19" s="38"/>
      <c r="B19" s="202" t="s">
        <v>68</v>
      </c>
      <c r="C19" s="203">
        <v>7990</v>
      </c>
      <c r="D19" s="216"/>
      <c r="E19" s="18"/>
      <c r="H19" s="41"/>
    </row>
    <row r="20" spans="1:8" ht="15.75">
      <c r="A20" s="44"/>
      <c r="B20" s="202"/>
      <c r="C20" s="203"/>
      <c r="D20" s="216"/>
      <c r="E20" s="18"/>
      <c r="H20" s="41"/>
    </row>
    <row r="21" spans="1:8" ht="15.75">
      <c r="A21" s="44"/>
      <c r="B21" s="202"/>
      <c r="C21" s="203"/>
      <c r="D21" s="216"/>
      <c r="E21" s="18"/>
      <c r="H21" s="41"/>
    </row>
    <row r="22" spans="1:8" ht="15.75">
      <c r="A22" s="7"/>
      <c r="B22" s="39" t="s">
        <v>16</v>
      </c>
      <c r="C22" s="206">
        <f>SUM(C18:C21)</f>
        <v>10911</v>
      </c>
      <c r="D22" s="216">
        <v>48386.79</v>
      </c>
      <c r="E22" s="18"/>
      <c r="F22" s="46"/>
      <c r="H22" s="41"/>
    </row>
    <row r="23" spans="1:8" ht="15.75">
      <c r="A23" s="44"/>
      <c r="B23" s="6"/>
      <c r="C23" s="40"/>
      <c r="D23" s="216"/>
      <c r="E23" s="18"/>
      <c r="H23" s="41"/>
    </row>
    <row r="24" spans="1:8" ht="15.75">
      <c r="A24" s="114" t="s">
        <v>34</v>
      </c>
      <c r="B24" s="204"/>
      <c r="C24" s="205"/>
      <c r="D24" s="217"/>
      <c r="E24" s="18"/>
      <c r="H24" s="41"/>
    </row>
    <row r="25" spans="2:8" ht="15.75">
      <c r="B25" s="202" t="s">
        <v>79</v>
      </c>
      <c r="C25" s="203">
        <v>123</v>
      </c>
      <c r="D25" s="217"/>
      <c r="E25" s="18"/>
      <c r="F25" s="47"/>
      <c r="G25" s="45"/>
      <c r="H25" s="41"/>
    </row>
    <row r="26" spans="2:8" ht="15.75">
      <c r="B26" s="202" t="s">
        <v>81</v>
      </c>
      <c r="C26" s="203">
        <v>9243</v>
      </c>
      <c r="D26" s="217"/>
      <c r="E26" s="18"/>
      <c r="H26" s="45"/>
    </row>
    <row r="27" spans="2:8" ht="15.75">
      <c r="B27" s="202" t="s">
        <v>71</v>
      </c>
      <c r="C27" s="203">
        <v>188</v>
      </c>
      <c r="D27" s="217"/>
      <c r="E27" s="48"/>
      <c r="F27" s="48"/>
      <c r="G27" s="48"/>
      <c r="H27" s="45"/>
    </row>
    <row r="28" spans="2:8" ht="15.75">
      <c r="B28" s="202" t="s">
        <v>86</v>
      </c>
      <c r="C28" s="203">
        <v>10</v>
      </c>
      <c r="D28" s="217"/>
      <c r="E28" s="48"/>
      <c r="F28" s="48"/>
      <c r="G28" s="48"/>
      <c r="H28" s="45"/>
    </row>
    <row r="29" spans="2:8" ht="15.75">
      <c r="B29" s="202" t="s">
        <v>78</v>
      </c>
      <c r="C29" s="203">
        <v>11981</v>
      </c>
      <c r="D29" s="217"/>
      <c r="E29" s="48"/>
      <c r="F29" s="48"/>
      <c r="G29" s="48"/>
      <c r="H29" s="41"/>
    </row>
    <row r="30" spans="2:8" ht="15.75">
      <c r="B30" s="202"/>
      <c r="C30" s="203"/>
      <c r="D30" s="217"/>
      <c r="E30" s="48"/>
      <c r="F30" s="48"/>
      <c r="G30" s="48"/>
      <c r="H30" s="41"/>
    </row>
    <row r="31" spans="2:8" ht="15.75">
      <c r="B31" s="39" t="s">
        <v>16</v>
      </c>
      <c r="C31" s="207">
        <f>SUM(C25:C30)</f>
        <v>21545</v>
      </c>
      <c r="D31" s="217">
        <v>9473508.6</v>
      </c>
      <c r="E31" s="48"/>
      <c r="F31" s="48"/>
      <c r="G31" s="48"/>
      <c r="H31" s="41"/>
    </row>
    <row r="32" spans="1:8" ht="15.75">
      <c r="A32" s="44"/>
      <c r="D32" s="218"/>
      <c r="E32" s="48"/>
      <c r="F32" s="48"/>
      <c r="G32" s="48"/>
      <c r="H32" s="6"/>
    </row>
    <row r="33" spans="1:8" ht="15.75">
      <c r="A33" s="115" t="s">
        <v>27</v>
      </c>
      <c r="B33" s="204"/>
      <c r="C33" s="205"/>
      <c r="D33" s="216"/>
      <c r="E33" s="48"/>
      <c r="F33" s="48"/>
      <c r="G33" s="48"/>
      <c r="H33" s="6"/>
    </row>
    <row r="34" spans="1:8" ht="15.75">
      <c r="A34" s="6"/>
      <c r="B34" s="202" t="s">
        <v>82</v>
      </c>
      <c r="C34" s="203">
        <v>142</v>
      </c>
      <c r="D34" s="216"/>
      <c r="E34" s="18"/>
      <c r="H34" s="6"/>
    </row>
    <row r="35" spans="1:8" ht="15.75">
      <c r="A35" s="38"/>
      <c r="B35" s="202" t="s">
        <v>86</v>
      </c>
      <c r="C35" s="203">
        <v>1541</v>
      </c>
      <c r="D35" s="213"/>
      <c r="E35" s="18"/>
      <c r="H35" s="6"/>
    </row>
    <row r="36" spans="1:8" ht="15.75">
      <c r="A36" s="44"/>
      <c r="B36" s="202" t="s">
        <v>78</v>
      </c>
      <c r="C36" s="203">
        <v>2145</v>
      </c>
      <c r="D36" s="216"/>
      <c r="E36" s="18"/>
      <c r="H36" s="6"/>
    </row>
    <row r="37" spans="1:8" ht="15.75">
      <c r="A37" s="44"/>
      <c r="B37" s="202" t="s">
        <v>72</v>
      </c>
      <c r="C37" s="203">
        <v>14239</v>
      </c>
      <c r="D37" s="213"/>
      <c r="E37" s="18"/>
      <c r="H37" s="6"/>
    </row>
    <row r="38" spans="1:8" ht="15.75">
      <c r="A38" s="44"/>
      <c r="B38" s="202" t="s">
        <v>68</v>
      </c>
      <c r="C38" s="203">
        <v>3692</v>
      </c>
      <c r="D38" s="216"/>
      <c r="E38" s="18"/>
      <c r="H38" s="6"/>
    </row>
    <row r="39" spans="1:8" ht="15.75">
      <c r="A39" s="44"/>
      <c r="B39" s="202" t="s">
        <v>85</v>
      </c>
      <c r="C39" s="203">
        <v>93</v>
      </c>
      <c r="D39" s="216"/>
      <c r="E39" s="18"/>
      <c r="H39" s="6"/>
    </row>
    <row r="40" spans="1:8" ht="15.75">
      <c r="A40" s="44"/>
      <c r="B40" s="202" t="s">
        <v>70</v>
      </c>
      <c r="C40" s="203">
        <v>15</v>
      </c>
      <c r="D40" s="216"/>
      <c r="E40" s="18"/>
      <c r="H40" s="6"/>
    </row>
    <row r="41" spans="1:8" ht="15.75">
      <c r="A41" s="6"/>
      <c r="B41" s="6"/>
      <c r="C41" s="40"/>
      <c r="D41" s="216"/>
      <c r="E41" s="18"/>
      <c r="F41" s="50"/>
      <c r="H41" s="6"/>
    </row>
    <row r="42" spans="1:8" ht="15.75">
      <c r="A42" s="44"/>
      <c r="B42" s="39" t="s">
        <v>16</v>
      </c>
      <c r="C42" s="22">
        <f>SUM(C34:C41)</f>
        <v>21867</v>
      </c>
      <c r="D42" s="216">
        <v>416512.41</v>
      </c>
      <c r="E42" s="18"/>
      <c r="F42" s="50"/>
      <c r="H42" s="6"/>
    </row>
    <row r="43" spans="1:8" ht="15.75">
      <c r="A43" s="44"/>
      <c r="B43" s="36"/>
      <c r="C43" s="40"/>
      <c r="D43" s="216"/>
      <c r="E43" s="18"/>
      <c r="F43" s="50"/>
      <c r="G43" s="6"/>
      <c r="H43" s="6"/>
    </row>
    <row r="44" spans="1:8" ht="15.75">
      <c r="A44" s="114" t="s">
        <v>35</v>
      </c>
      <c r="B44" s="204"/>
      <c r="C44" s="205"/>
      <c r="D44" s="216"/>
      <c r="E44" s="18"/>
      <c r="F44" s="50"/>
      <c r="G44" s="6"/>
      <c r="H44" s="6"/>
    </row>
    <row r="45" spans="1:8" ht="15.75">
      <c r="A45" s="38"/>
      <c r="B45" s="202" t="s">
        <v>86</v>
      </c>
      <c r="C45" s="203">
        <v>26000</v>
      </c>
      <c r="D45" s="216"/>
      <c r="E45" s="18"/>
      <c r="F45" s="6"/>
      <c r="G45" s="6"/>
      <c r="H45" s="6"/>
    </row>
    <row r="46" spans="1:8" ht="15.75">
      <c r="A46" s="38"/>
      <c r="B46" s="202" t="s">
        <v>78</v>
      </c>
      <c r="C46" s="203">
        <v>55720</v>
      </c>
      <c r="D46" s="216"/>
      <c r="E46" s="18"/>
      <c r="G46" s="6"/>
      <c r="H46" s="6"/>
    </row>
    <row r="47" spans="1:8" ht="15.75">
      <c r="A47" s="38"/>
      <c r="B47" s="204"/>
      <c r="C47" s="205"/>
      <c r="D47" s="216"/>
      <c r="E47" s="18"/>
      <c r="G47" s="6"/>
      <c r="H47" s="6"/>
    </row>
    <row r="48" spans="1:8" ht="15.75">
      <c r="A48" s="6"/>
      <c r="B48" s="39" t="s">
        <v>16</v>
      </c>
      <c r="C48" s="22">
        <f>SUM(C45:C47)</f>
        <v>81720</v>
      </c>
      <c r="D48" s="216">
        <v>2434008.8</v>
      </c>
      <c r="E48" s="18"/>
      <c r="G48" s="6"/>
      <c r="H48" s="6"/>
    </row>
    <row r="49" spans="1:8" ht="15.75">
      <c r="A49" s="44"/>
      <c r="B49" s="6"/>
      <c r="C49" s="40"/>
      <c r="D49" s="216"/>
      <c r="E49" s="18"/>
      <c r="F49" s="6"/>
      <c r="G49" s="6"/>
      <c r="H49" s="6"/>
    </row>
    <row r="50" spans="1:8" ht="15.75">
      <c r="A50" s="114" t="s">
        <v>40</v>
      </c>
      <c r="B50" s="204"/>
      <c r="C50" s="205"/>
      <c r="D50" s="216"/>
      <c r="E50" s="18"/>
      <c r="F50" s="45"/>
      <c r="G50" s="6"/>
      <c r="H50" s="6"/>
    </row>
    <row r="51" spans="1:8" ht="15.75">
      <c r="A51" s="6"/>
      <c r="B51" s="202" t="s">
        <v>79</v>
      </c>
      <c r="C51" s="203">
        <v>500</v>
      </c>
      <c r="D51" s="216"/>
      <c r="E51" s="18"/>
      <c r="F51" s="6"/>
      <c r="G51" s="6"/>
      <c r="H51" s="6"/>
    </row>
    <row r="52" spans="1:8" ht="15.75">
      <c r="A52" s="44"/>
      <c r="B52" s="202" t="s">
        <v>84</v>
      </c>
      <c r="C52" s="203">
        <v>7300</v>
      </c>
      <c r="D52" s="216"/>
      <c r="E52" s="18"/>
      <c r="F52" s="6"/>
      <c r="G52" s="6"/>
      <c r="H52" s="6"/>
    </row>
    <row r="53" spans="1:8" ht="15.75">
      <c r="A53" s="44"/>
      <c r="B53" s="202" t="s">
        <v>78</v>
      </c>
      <c r="C53" s="203">
        <v>51982</v>
      </c>
      <c r="D53" s="216"/>
      <c r="E53" s="18"/>
      <c r="F53" s="6"/>
      <c r="G53" s="6"/>
      <c r="H53" s="6"/>
    </row>
    <row r="54" spans="1:8" ht="15.75">
      <c r="A54" s="44"/>
      <c r="B54" s="202"/>
      <c r="C54" s="203"/>
      <c r="D54" s="216"/>
      <c r="E54" s="18"/>
      <c r="F54" s="6"/>
      <c r="G54" s="6"/>
      <c r="H54" s="6"/>
    </row>
    <row r="55" spans="1:8" ht="15.75">
      <c r="A55" s="44"/>
      <c r="B55" s="39" t="s">
        <v>16</v>
      </c>
      <c r="C55" s="207">
        <f>SUM(C51:C54)</f>
        <v>59782</v>
      </c>
      <c r="D55" s="216">
        <v>688684.5</v>
      </c>
      <c r="E55" s="18"/>
      <c r="F55" s="6"/>
      <c r="G55" s="6"/>
      <c r="H55" s="6"/>
    </row>
    <row r="56" spans="1:8" ht="15.75">
      <c r="A56" s="44"/>
      <c r="B56" s="202"/>
      <c r="C56" s="203"/>
      <c r="D56" s="216"/>
      <c r="E56" s="18"/>
      <c r="F56" s="6"/>
      <c r="G56" s="6"/>
      <c r="H56" s="6"/>
    </row>
    <row r="57" spans="1:8" ht="15.75">
      <c r="A57" s="114" t="s">
        <v>23</v>
      </c>
      <c r="B57" s="6"/>
      <c r="C57" s="51"/>
      <c r="D57" s="213"/>
      <c r="E57" s="18"/>
      <c r="F57" s="45"/>
      <c r="G57" s="6"/>
      <c r="H57" s="6"/>
    </row>
    <row r="58" spans="1:8" ht="15.75">
      <c r="A58" s="6"/>
      <c r="B58" s="202" t="s">
        <v>78</v>
      </c>
      <c r="C58" s="203">
        <v>964562</v>
      </c>
      <c r="D58" s="216"/>
      <c r="E58" s="18"/>
      <c r="F58" s="6"/>
      <c r="G58" s="6"/>
      <c r="H58" s="6"/>
    </row>
    <row r="59" spans="1:8" ht="15.75">
      <c r="A59" s="44"/>
      <c r="B59" s="202" t="s">
        <v>70</v>
      </c>
      <c r="C59" s="203">
        <v>740000</v>
      </c>
      <c r="D59" s="216"/>
      <c r="E59" s="18"/>
      <c r="F59" s="6"/>
      <c r="G59" s="6"/>
      <c r="H59" s="6"/>
    </row>
    <row r="60" spans="1:8" ht="15.75">
      <c r="A60" s="44"/>
      <c r="B60" s="202"/>
      <c r="C60" s="203"/>
      <c r="D60" s="216"/>
      <c r="E60" s="18"/>
      <c r="F60" s="6"/>
      <c r="G60" s="6"/>
      <c r="H60" s="6"/>
    </row>
    <row r="61" spans="1:8" ht="15.75">
      <c r="A61" s="44"/>
      <c r="B61" s="39" t="s">
        <v>16</v>
      </c>
      <c r="C61" s="207">
        <f>SUM(C58:C60)</f>
        <v>1704562</v>
      </c>
      <c r="D61" s="216" t="s">
        <v>137</v>
      </c>
      <c r="E61" s="18"/>
      <c r="F61" s="6"/>
      <c r="G61" s="6"/>
      <c r="H61" s="6"/>
    </row>
    <row r="62" spans="1:8" ht="15.75">
      <c r="A62" s="44"/>
      <c r="B62" s="36"/>
      <c r="C62" s="40"/>
      <c r="D62" s="216"/>
      <c r="E62" s="18"/>
      <c r="F62" s="6"/>
      <c r="G62" s="6"/>
      <c r="H62" s="6"/>
    </row>
    <row r="63" spans="1:8" ht="15.75">
      <c r="A63" s="114" t="s">
        <v>22</v>
      </c>
      <c r="B63" s="204"/>
      <c r="C63" s="205"/>
      <c r="D63" s="213"/>
      <c r="E63" s="18"/>
      <c r="F63" s="40"/>
      <c r="G63" s="6"/>
      <c r="H63" s="6"/>
    </row>
    <row r="64" spans="1:8" ht="15.75">
      <c r="A64" s="44"/>
      <c r="B64" s="202" t="s">
        <v>79</v>
      </c>
      <c r="C64" s="203">
        <v>130739</v>
      </c>
      <c r="D64" s="216"/>
      <c r="E64" s="18"/>
      <c r="F64" s="6"/>
      <c r="G64" s="6"/>
      <c r="H64" s="6"/>
    </row>
    <row r="65" spans="1:8" ht="15.75">
      <c r="A65" s="44"/>
      <c r="B65" s="202" t="s">
        <v>71</v>
      </c>
      <c r="C65" s="203">
        <v>167454</v>
      </c>
      <c r="D65" s="213"/>
      <c r="E65" s="18"/>
      <c r="H65" s="45"/>
    </row>
    <row r="66" spans="1:8" ht="15.75">
      <c r="A66" s="44"/>
      <c r="B66" s="202" t="s">
        <v>82</v>
      </c>
      <c r="C66" s="203">
        <v>1095</v>
      </c>
      <c r="D66" s="213"/>
      <c r="E66" s="18"/>
      <c r="H66" s="45"/>
    </row>
    <row r="67" spans="1:8" ht="15.75">
      <c r="A67" s="44"/>
      <c r="B67" s="202" t="s">
        <v>84</v>
      </c>
      <c r="C67" s="203">
        <v>175836</v>
      </c>
      <c r="D67" s="216"/>
      <c r="E67" s="18"/>
      <c r="H67" s="45"/>
    </row>
    <row r="68" spans="1:8" ht="15.75">
      <c r="A68" s="44"/>
      <c r="B68" s="202" t="s">
        <v>138</v>
      </c>
      <c r="C68" s="203">
        <v>7300</v>
      </c>
      <c r="D68" s="216"/>
      <c r="E68" s="18"/>
      <c r="H68" s="45"/>
    </row>
    <row r="69" spans="1:8" ht="15.75">
      <c r="A69" s="44"/>
      <c r="B69" s="202" t="s">
        <v>87</v>
      </c>
      <c r="C69" s="203">
        <v>294</v>
      </c>
      <c r="D69" s="216"/>
      <c r="E69" s="18"/>
      <c r="H69" s="45"/>
    </row>
    <row r="70" spans="1:8" ht="15.75">
      <c r="A70" s="44"/>
      <c r="B70" s="202" t="s">
        <v>86</v>
      </c>
      <c r="C70" s="203">
        <v>23496</v>
      </c>
      <c r="D70" s="213"/>
      <c r="E70" s="18"/>
      <c r="H70" s="45"/>
    </row>
    <row r="71" spans="1:8" ht="15.75">
      <c r="A71" s="44"/>
      <c r="B71" s="202" t="s">
        <v>78</v>
      </c>
      <c r="C71" s="203">
        <v>187826</v>
      </c>
      <c r="D71" s="216"/>
      <c r="E71" s="18"/>
      <c r="H71" s="45"/>
    </row>
    <row r="72" spans="1:8" ht="15.75">
      <c r="A72" s="44"/>
      <c r="B72" s="202" t="s">
        <v>72</v>
      </c>
      <c r="C72" s="203">
        <v>221457</v>
      </c>
      <c r="D72" s="216"/>
      <c r="E72" s="18"/>
      <c r="H72" s="45"/>
    </row>
    <row r="73" spans="1:8" ht="15.75">
      <c r="A73" s="44"/>
      <c r="B73" s="202" t="s">
        <v>73</v>
      </c>
      <c r="C73" s="203">
        <v>326221</v>
      </c>
      <c r="D73" s="216"/>
      <c r="E73" s="18"/>
      <c r="H73" s="45"/>
    </row>
    <row r="74" spans="1:8" ht="15.75">
      <c r="A74" s="44"/>
      <c r="B74" s="202" t="s">
        <v>68</v>
      </c>
      <c r="C74" s="203">
        <v>54661</v>
      </c>
      <c r="D74" s="216"/>
      <c r="E74" s="18"/>
      <c r="H74" s="6"/>
    </row>
    <row r="75" spans="1:8" ht="15.75">
      <c r="A75" s="44"/>
      <c r="B75" s="202" t="s">
        <v>70</v>
      </c>
      <c r="C75" s="203">
        <v>76828</v>
      </c>
      <c r="D75" s="216"/>
      <c r="E75" s="18"/>
      <c r="H75" s="6"/>
    </row>
    <row r="76" spans="1:8" ht="15.75">
      <c r="A76" s="6"/>
      <c r="B76" s="6"/>
      <c r="C76" s="40"/>
      <c r="D76" s="216"/>
      <c r="E76" s="18"/>
      <c r="H76" s="6"/>
    </row>
    <row r="77" spans="1:8" ht="15.75">
      <c r="A77" s="44"/>
      <c r="B77" s="39" t="s">
        <v>16</v>
      </c>
      <c r="C77" s="22">
        <f>SUM(C64:C76)</f>
        <v>1373207</v>
      </c>
      <c r="D77" s="216">
        <v>30260860.64</v>
      </c>
      <c r="E77" s="18"/>
      <c r="F77" s="46"/>
      <c r="H77" s="6"/>
    </row>
    <row r="78" spans="1:8" ht="15.75">
      <c r="A78" s="44"/>
      <c r="B78" s="6"/>
      <c r="C78" s="40"/>
      <c r="D78" s="216"/>
      <c r="E78" s="18"/>
      <c r="H78" s="6"/>
    </row>
    <row r="79" spans="1:8" ht="15.75">
      <c r="A79" s="114" t="s">
        <v>24</v>
      </c>
      <c r="B79" s="204"/>
      <c r="C79" s="205"/>
      <c r="D79" s="213"/>
      <c r="E79" s="18"/>
      <c r="H79" s="6"/>
    </row>
    <row r="80" spans="1:8" ht="15.75">
      <c r="A80" s="6"/>
      <c r="B80" s="202" t="s">
        <v>71</v>
      </c>
      <c r="C80" s="203">
        <v>10630</v>
      </c>
      <c r="D80" s="216"/>
      <c r="F80" s="6"/>
      <c r="G80" s="6"/>
      <c r="H80" s="6"/>
    </row>
    <row r="81" spans="1:8" ht="15.75">
      <c r="A81" s="44"/>
      <c r="B81" s="202" t="s">
        <v>84</v>
      </c>
      <c r="C81" s="203">
        <v>7696</v>
      </c>
      <c r="D81" s="213"/>
      <c r="H81" s="6"/>
    </row>
    <row r="82" spans="1:8" ht="15.75">
      <c r="A82" s="44"/>
      <c r="B82" s="202" t="s">
        <v>138</v>
      </c>
      <c r="C82" s="203">
        <v>2900</v>
      </c>
      <c r="D82" s="216"/>
      <c r="H82" s="6"/>
    </row>
    <row r="83" spans="1:8" ht="15.75">
      <c r="A83" s="44"/>
      <c r="B83" s="202" t="s">
        <v>87</v>
      </c>
      <c r="C83" s="203">
        <v>296</v>
      </c>
      <c r="D83" s="216"/>
      <c r="H83" s="6"/>
    </row>
    <row r="84" spans="1:8" ht="15.75">
      <c r="A84" s="44"/>
      <c r="B84" s="202" t="s">
        <v>86</v>
      </c>
      <c r="C84" s="203">
        <v>31550</v>
      </c>
      <c r="D84" s="213"/>
      <c r="H84" s="6"/>
    </row>
    <row r="85" spans="1:8" ht="15.75">
      <c r="A85" s="44"/>
      <c r="B85" s="202" t="s">
        <v>78</v>
      </c>
      <c r="C85" s="203">
        <v>45338</v>
      </c>
      <c r="D85" s="216"/>
      <c r="H85" s="6"/>
    </row>
    <row r="86" spans="1:8" ht="15.75">
      <c r="A86" s="44"/>
      <c r="B86" s="202" t="s">
        <v>68</v>
      </c>
      <c r="C86" s="203">
        <v>78301</v>
      </c>
      <c r="D86" s="216"/>
      <c r="H86" s="6"/>
    </row>
    <row r="87" spans="1:8" ht="15.75">
      <c r="A87" s="44"/>
      <c r="B87" s="202" t="s">
        <v>85</v>
      </c>
      <c r="C87" s="203">
        <v>2073</v>
      </c>
      <c r="D87" s="216"/>
      <c r="H87" s="6"/>
    </row>
    <row r="88" spans="1:8" ht="15.75">
      <c r="A88" s="44"/>
      <c r="B88" s="202" t="s">
        <v>70</v>
      </c>
      <c r="C88" s="203">
        <v>6287</v>
      </c>
      <c r="D88" s="216"/>
      <c r="H88" s="6"/>
    </row>
    <row r="89" spans="1:8" ht="15.75">
      <c r="A89" s="6"/>
      <c r="B89" s="6"/>
      <c r="C89" s="40"/>
      <c r="D89" s="216"/>
      <c r="H89" s="6"/>
    </row>
    <row r="90" spans="1:8" ht="15.75">
      <c r="A90" s="44"/>
      <c r="B90" s="39" t="s">
        <v>16</v>
      </c>
      <c r="C90" s="22">
        <f>SUM(C80:C89)</f>
        <v>185071</v>
      </c>
      <c r="D90" s="216">
        <v>13563369.86</v>
      </c>
      <c r="H90" s="6"/>
    </row>
    <row r="91" spans="1:8" ht="15.75">
      <c r="A91" s="44"/>
      <c r="B91" s="36"/>
      <c r="C91" s="201"/>
      <c r="D91" s="219"/>
      <c r="E91" s="18"/>
      <c r="H91" s="6"/>
    </row>
    <row r="92" spans="1:8" ht="15.75">
      <c r="A92" s="114" t="s">
        <v>28</v>
      </c>
      <c r="B92" s="204"/>
      <c r="C92" s="205"/>
      <c r="D92" s="213"/>
      <c r="H92" s="6"/>
    </row>
    <row r="93" spans="1:8" ht="15.75">
      <c r="A93" s="38"/>
      <c r="B93" s="202" t="s">
        <v>79</v>
      </c>
      <c r="C93" s="203">
        <v>227334</v>
      </c>
      <c r="D93" s="216"/>
      <c r="F93" s="39"/>
      <c r="G93" s="53"/>
      <c r="H93" s="6"/>
    </row>
    <row r="94" spans="1:8" ht="15.75">
      <c r="A94" s="6"/>
      <c r="B94" s="202" t="s">
        <v>81</v>
      </c>
      <c r="C94" s="203">
        <v>2094</v>
      </c>
      <c r="D94" s="213"/>
      <c r="H94" s="6"/>
    </row>
    <row r="95" spans="1:8" ht="15.75">
      <c r="A95" s="6"/>
      <c r="B95" s="202" t="s">
        <v>84</v>
      </c>
      <c r="C95" s="203">
        <v>1000</v>
      </c>
      <c r="D95" s="213"/>
      <c r="H95" s="6"/>
    </row>
    <row r="96" spans="1:8" ht="15.75">
      <c r="A96" s="6"/>
      <c r="B96" s="202" t="s">
        <v>78</v>
      </c>
      <c r="C96" s="203">
        <v>3298</v>
      </c>
      <c r="D96" s="216"/>
      <c r="H96" s="6"/>
    </row>
    <row r="97" spans="1:8" ht="15.75">
      <c r="A97" s="38"/>
      <c r="B97" s="202" t="s">
        <v>72</v>
      </c>
      <c r="C97" s="203">
        <v>50</v>
      </c>
      <c r="D97" s="213"/>
      <c r="H97" s="6"/>
    </row>
    <row r="98" spans="1:8" ht="15.75">
      <c r="A98" s="44"/>
      <c r="B98" s="202" t="s">
        <v>73</v>
      </c>
      <c r="C98" s="203">
        <v>15703</v>
      </c>
      <c r="D98" s="216"/>
      <c r="H98" s="6"/>
    </row>
    <row r="99" spans="1:8" ht="15.75">
      <c r="A99" s="44"/>
      <c r="B99" s="202" t="s">
        <v>83</v>
      </c>
      <c r="C99" s="203">
        <v>0</v>
      </c>
      <c r="D99" s="216"/>
      <c r="F99" s="46"/>
      <c r="H99" s="6"/>
    </row>
    <row r="100" spans="1:8" ht="15.75">
      <c r="A100" s="44"/>
      <c r="B100" s="202" t="s">
        <v>68</v>
      </c>
      <c r="C100" s="203">
        <v>3604</v>
      </c>
      <c r="D100" s="219"/>
      <c r="H100" s="6"/>
    </row>
    <row r="101" spans="1:8" ht="15.75">
      <c r="A101" s="44"/>
      <c r="B101" s="202" t="s">
        <v>85</v>
      </c>
      <c r="C101" s="203">
        <v>47646</v>
      </c>
      <c r="D101" s="219"/>
      <c r="H101" s="6"/>
    </row>
    <row r="102" spans="1:8" ht="15.75">
      <c r="A102" s="44"/>
      <c r="B102" s="202"/>
      <c r="C102" s="203"/>
      <c r="D102" s="219"/>
      <c r="H102" s="6"/>
    </row>
    <row r="103" spans="1:8" ht="15.75">
      <c r="A103" s="6"/>
      <c r="B103" s="39" t="s">
        <v>16</v>
      </c>
      <c r="C103" s="208">
        <f>SUM(C93:C102)</f>
        <v>300729</v>
      </c>
      <c r="D103" s="216">
        <v>5157743</v>
      </c>
      <c r="E103" s="18"/>
      <c r="F103" s="6"/>
      <c r="G103" s="6"/>
      <c r="H103" s="6"/>
    </row>
    <row r="104" spans="1:8" ht="15.75">
      <c r="A104" s="44"/>
      <c r="B104" s="36"/>
      <c r="C104" s="40"/>
      <c r="D104" s="216"/>
      <c r="E104" s="18"/>
      <c r="F104" s="6"/>
      <c r="G104" s="6"/>
      <c r="H104" s="6"/>
    </row>
    <row r="105" spans="1:8" ht="15.75">
      <c r="A105" s="114" t="s">
        <v>26</v>
      </c>
      <c r="C105" s="5"/>
      <c r="D105" s="216"/>
      <c r="E105" s="18"/>
      <c r="F105" s="45"/>
      <c r="G105" s="6"/>
      <c r="H105" s="6"/>
    </row>
    <row r="106" spans="1:8" ht="15.75">
      <c r="A106" s="6"/>
      <c r="B106" s="202" t="s">
        <v>81</v>
      </c>
      <c r="C106" s="203">
        <v>226521</v>
      </c>
      <c r="D106" s="216"/>
      <c r="E106" s="18"/>
      <c r="F106" s="6"/>
      <c r="G106" s="6"/>
      <c r="H106" s="6"/>
    </row>
    <row r="107" spans="1:8" ht="15.75">
      <c r="A107" s="6"/>
      <c r="B107" s="202" t="s">
        <v>68</v>
      </c>
      <c r="C107" s="203">
        <v>2747</v>
      </c>
      <c r="D107" s="216"/>
      <c r="E107" s="18"/>
      <c r="F107" s="6"/>
      <c r="G107" s="6"/>
      <c r="H107" s="6"/>
    </row>
    <row r="108" spans="1:8" ht="15.75">
      <c r="A108" s="44"/>
      <c r="B108" s="6"/>
      <c r="C108" s="40"/>
      <c r="D108" s="216"/>
      <c r="E108" s="18"/>
      <c r="F108" s="6"/>
      <c r="G108" s="6"/>
      <c r="H108" s="6"/>
    </row>
    <row r="109" spans="1:8" ht="15.75">
      <c r="A109" s="38"/>
      <c r="B109" s="39" t="s">
        <v>16</v>
      </c>
      <c r="C109" s="22">
        <f>SUM(C106:C108)</f>
        <v>229268</v>
      </c>
      <c r="D109" s="216">
        <v>1945695.65</v>
      </c>
      <c r="E109" s="18"/>
      <c r="F109" s="40"/>
      <c r="G109" s="6"/>
      <c r="H109" s="6"/>
    </row>
    <row r="110" spans="1:8" ht="15.75">
      <c r="A110" s="38"/>
      <c r="B110" s="6"/>
      <c r="C110" s="40"/>
      <c r="D110" s="216"/>
      <c r="E110" s="18"/>
      <c r="F110" s="45"/>
      <c r="G110" s="6"/>
      <c r="H110" s="6"/>
    </row>
    <row r="111" spans="1:8" ht="15.75">
      <c r="A111" s="114" t="s">
        <v>25</v>
      </c>
      <c r="B111" s="204"/>
      <c r="C111" s="205"/>
      <c r="D111" s="213"/>
      <c r="E111" s="18"/>
      <c r="F111" s="6"/>
      <c r="G111" s="40"/>
      <c r="H111" s="45"/>
    </row>
    <row r="112" spans="1:8" ht="15.75">
      <c r="A112" s="44"/>
      <c r="B112" s="202" t="s">
        <v>79</v>
      </c>
      <c r="C112" s="203">
        <v>12448</v>
      </c>
      <c r="D112" s="216"/>
      <c r="E112" s="18"/>
      <c r="F112" s="6"/>
      <c r="G112" s="40"/>
      <c r="H112" s="45"/>
    </row>
    <row r="113" spans="1:8" ht="15.75">
      <c r="A113" s="44"/>
      <c r="B113" s="202" t="s">
        <v>81</v>
      </c>
      <c r="C113" s="203">
        <v>10000</v>
      </c>
      <c r="D113" s="216"/>
      <c r="E113" s="18"/>
      <c r="F113" s="6"/>
      <c r="G113" s="40"/>
      <c r="H113" s="45"/>
    </row>
    <row r="114" spans="1:8" ht="15.75">
      <c r="A114" s="44"/>
      <c r="B114" s="202" t="s">
        <v>71</v>
      </c>
      <c r="C114" s="203">
        <v>48772</v>
      </c>
      <c r="D114" s="216"/>
      <c r="E114" s="18"/>
      <c r="H114" s="45"/>
    </row>
    <row r="115" spans="1:8" ht="15.75">
      <c r="A115" s="44"/>
      <c r="B115" s="202" t="s">
        <v>82</v>
      </c>
      <c r="C115" s="203">
        <v>2634</v>
      </c>
      <c r="D115" s="213"/>
      <c r="E115" s="18"/>
      <c r="H115" s="45"/>
    </row>
    <row r="116" spans="1:8" ht="15.75">
      <c r="A116" s="44"/>
      <c r="B116" s="202" t="s">
        <v>84</v>
      </c>
      <c r="C116" s="203">
        <v>500</v>
      </c>
      <c r="D116" s="213"/>
      <c r="E116" s="18"/>
      <c r="H116" s="45"/>
    </row>
    <row r="117" spans="1:8" ht="15.75">
      <c r="A117" s="44"/>
      <c r="B117" s="202" t="s">
        <v>138</v>
      </c>
      <c r="C117" s="203">
        <v>2395</v>
      </c>
      <c r="D117" s="216"/>
      <c r="E117" s="18"/>
      <c r="H117" s="45"/>
    </row>
    <row r="118" spans="1:8" ht="15.75">
      <c r="A118" s="44"/>
      <c r="B118" s="202" t="s">
        <v>86</v>
      </c>
      <c r="C118" s="203">
        <v>21200</v>
      </c>
      <c r="D118" s="216"/>
      <c r="E118" s="18"/>
      <c r="H118" s="45"/>
    </row>
    <row r="119" spans="1:8" ht="15.75">
      <c r="A119" s="44"/>
      <c r="B119" s="202" t="s">
        <v>78</v>
      </c>
      <c r="C119" s="203">
        <v>22240</v>
      </c>
      <c r="D119" s="216"/>
      <c r="E119" s="18"/>
      <c r="H119" s="45"/>
    </row>
    <row r="120" spans="1:8" ht="15.75">
      <c r="A120" s="44"/>
      <c r="B120" s="202" t="s">
        <v>72</v>
      </c>
      <c r="C120" s="203">
        <v>15597</v>
      </c>
      <c r="D120" s="213"/>
      <c r="E120" s="18"/>
      <c r="H120" s="45"/>
    </row>
    <row r="121" spans="1:8" ht="15.75">
      <c r="A121" s="44"/>
      <c r="B121" s="202" t="s">
        <v>73</v>
      </c>
      <c r="C121" s="203">
        <v>30264</v>
      </c>
      <c r="D121" s="216"/>
      <c r="E121" s="18"/>
      <c r="H121" s="45"/>
    </row>
    <row r="122" spans="1:8" ht="15.75">
      <c r="A122" s="6"/>
      <c r="B122" s="202" t="s">
        <v>83</v>
      </c>
      <c r="C122" s="203">
        <v>6070</v>
      </c>
      <c r="D122" s="216"/>
      <c r="E122" s="18"/>
      <c r="F122" s="46"/>
      <c r="H122" s="45"/>
    </row>
    <row r="123" spans="1:8" ht="15.75">
      <c r="A123" s="44"/>
      <c r="B123" s="202" t="s">
        <v>68</v>
      </c>
      <c r="C123" s="203">
        <v>10778</v>
      </c>
      <c r="D123" s="216"/>
      <c r="E123" s="18"/>
      <c r="H123" s="45"/>
    </row>
    <row r="124" spans="2:8" ht="15.75">
      <c r="B124" s="202" t="s">
        <v>85</v>
      </c>
      <c r="C124" s="203">
        <v>37</v>
      </c>
      <c r="D124" s="213"/>
      <c r="E124" s="18"/>
      <c r="H124" s="45"/>
    </row>
    <row r="125" spans="2:8" ht="15.75">
      <c r="B125" s="202"/>
      <c r="C125" s="203"/>
      <c r="D125" s="213"/>
      <c r="E125" s="18"/>
      <c r="H125" s="45"/>
    </row>
    <row r="126" spans="2:8" ht="15.75">
      <c r="B126" s="39" t="s">
        <v>16</v>
      </c>
      <c r="C126" s="207">
        <f>SUM(C112:C125)</f>
        <v>182935</v>
      </c>
      <c r="D126" s="213">
        <v>2712510.28</v>
      </c>
      <c r="E126" s="18"/>
      <c r="H126" s="45"/>
    </row>
    <row r="127" spans="1:8" ht="15.75">
      <c r="A127" s="44"/>
      <c r="B127" s="204"/>
      <c r="C127" s="205"/>
      <c r="D127" s="216"/>
      <c r="E127" s="18"/>
      <c r="F127" s="6"/>
      <c r="G127" s="6"/>
      <c r="H127" s="6"/>
    </row>
    <row r="128" spans="1:8" ht="15.75">
      <c r="A128" s="114" t="s">
        <v>19</v>
      </c>
      <c r="B128" s="204"/>
      <c r="C128" s="205"/>
      <c r="D128" s="216"/>
      <c r="E128" s="18"/>
      <c r="H128" s="6"/>
    </row>
    <row r="129" spans="1:8" ht="15.75">
      <c r="A129" s="44"/>
      <c r="B129" s="202" t="s">
        <v>79</v>
      </c>
      <c r="C129" s="203">
        <v>1207563</v>
      </c>
      <c r="D129" s="213"/>
      <c r="E129" s="18"/>
      <c r="H129" s="6"/>
    </row>
    <row r="130" spans="1:8" ht="15.75">
      <c r="A130" s="44"/>
      <c r="B130" s="202" t="s">
        <v>81</v>
      </c>
      <c r="C130" s="203">
        <v>35050</v>
      </c>
      <c r="D130" s="213"/>
      <c r="E130" s="18"/>
      <c r="H130" s="6"/>
    </row>
    <row r="131" spans="1:8" ht="15.75">
      <c r="A131" s="44"/>
      <c r="B131" s="202" t="s">
        <v>71</v>
      </c>
      <c r="C131" s="203">
        <v>809229</v>
      </c>
      <c r="D131" s="216"/>
      <c r="E131" s="18"/>
      <c r="H131" s="6"/>
    </row>
    <row r="132" spans="1:8" ht="15.75">
      <c r="A132" s="44"/>
      <c r="B132" s="202" t="s">
        <v>82</v>
      </c>
      <c r="C132" s="203">
        <v>22182</v>
      </c>
      <c r="D132" s="216"/>
      <c r="E132" s="18"/>
      <c r="H132" s="6"/>
    </row>
    <row r="133" spans="1:8" ht="15.75">
      <c r="A133" s="44"/>
      <c r="B133" s="202" t="s">
        <v>84</v>
      </c>
      <c r="C133" s="203">
        <v>296463</v>
      </c>
      <c r="D133" s="216"/>
      <c r="E133" s="18"/>
      <c r="H133" s="6"/>
    </row>
    <row r="134" spans="1:8" ht="15.75">
      <c r="A134" s="44"/>
      <c r="B134" s="202" t="s">
        <v>138</v>
      </c>
      <c r="C134" s="203">
        <v>605583</v>
      </c>
      <c r="D134" s="213"/>
      <c r="E134" s="18"/>
      <c r="H134" s="6"/>
    </row>
    <row r="135" spans="1:8" ht="15.75">
      <c r="A135" s="44"/>
      <c r="B135" s="202" t="s">
        <v>87</v>
      </c>
      <c r="C135" s="203">
        <v>106800</v>
      </c>
      <c r="D135" s="216"/>
      <c r="E135" s="18"/>
      <c r="H135" s="6"/>
    </row>
    <row r="136" spans="1:8" ht="15.75">
      <c r="A136" s="44"/>
      <c r="B136" s="202" t="s">
        <v>86</v>
      </c>
      <c r="C136" s="203">
        <v>635079</v>
      </c>
      <c r="D136" s="216"/>
      <c r="E136" s="18"/>
      <c r="H136" s="6"/>
    </row>
    <row r="137" spans="1:8" ht="15.75">
      <c r="A137" s="44"/>
      <c r="B137" s="202" t="s">
        <v>78</v>
      </c>
      <c r="C137" s="203">
        <v>284967</v>
      </c>
      <c r="D137" s="213"/>
      <c r="E137" s="18"/>
      <c r="H137" s="6"/>
    </row>
    <row r="138" spans="1:8" ht="15.75">
      <c r="A138" s="44"/>
      <c r="B138" s="202" t="s">
        <v>72</v>
      </c>
      <c r="C138" s="203">
        <v>182122</v>
      </c>
      <c r="D138" s="216"/>
      <c r="E138" s="18"/>
      <c r="H138" s="6"/>
    </row>
    <row r="139" spans="1:8" ht="15.75">
      <c r="A139" s="44"/>
      <c r="B139" s="202" t="s">
        <v>73</v>
      </c>
      <c r="C139" s="203">
        <v>110299</v>
      </c>
      <c r="D139" s="216"/>
      <c r="E139" s="18"/>
      <c r="H139" s="6"/>
    </row>
    <row r="140" spans="1:8" ht="15.75">
      <c r="A140" s="44"/>
      <c r="B140" s="202" t="s">
        <v>83</v>
      </c>
      <c r="C140" s="203">
        <v>111417</v>
      </c>
      <c r="D140" s="216"/>
      <c r="E140" s="18"/>
      <c r="H140" s="6"/>
    </row>
    <row r="141" spans="1:9" ht="15.75">
      <c r="A141" s="6"/>
      <c r="B141" s="202" t="s">
        <v>68</v>
      </c>
      <c r="C141" s="203">
        <v>1185868</v>
      </c>
      <c r="D141" s="216"/>
      <c r="E141" s="18"/>
      <c r="H141" s="45"/>
      <c r="I141" s="6"/>
    </row>
    <row r="142" spans="1:8" ht="15.75">
      <c r="A142" s="44"/>
      <c r="B142" s="202" t="s">
        <v>85</v>
      </c>
      <c r="C142" s="203">
        <v>403329</v>
      </c>
      <c r="D142" s="216"/>
      <c r="E142" s="18"/>
      <c r="F142" s="46"/>
      <c r="H142" s="45"/>
    </row>
    <row r="143" spans="1:8" ht="15.75">
      <c r="A143" s="44"/>
      <c r="B143" s="202" t="s">
        <v>70</v>
      </c>
      <c r="C143" s="203">
        <v>4078</v>
      </c>
      <c r="D143" s="216"/>
      <c r="E143" s="18"/>
      <c r="H143" s="6"/>
    </row>
    <row r="144" spans="1:8" ht="15.75">
      <c r="A144" s="44"/>
      <c r="B144" s="202"/>
      <c r="C144" s="203"/>
      <c r="D144" s="216"/>
      <c r="E144" s="18"/>
      <c r="H144" s="6"/>
    </row>
    <row r="145" spans="1:8" ht="15.75">
      <c r="A145" s="44"/>
      <c r="B145" s="39" t="s">
        <v>16</v>
      </c>
      <c r="C145" s="207">
        <f>SUM(C129:C144)</f>
        <v>6000029</v>
      </c>
      <c r="D145" s="216">
        <v>108850845.42</v>
      </c>
      <c r="E145" s="18"/>
      <c r="H145" s="6"/>
    </row>
    <row r="146" spans="2:8" ht="15.75">
      <c r="B146" s="204"/>
      <c r="C146" s="205"/>
      <c r="D146" s="213"/>
      <c r="E146" s="18"/>
      <c r="H146" s="6"/>
    </row>
    <row r="147" spans="1:8" ht="15.75">
      <c r="A147" s="114" t="s">
        <v>18</v>
      </c>
      <c r="B147" s="204"/>
      <c r="C147" s="205"/>
      <c r="D147" s="216"/>
      <c r="E147" s="18"/>
      <c r="F147" s="6"/>
      <c r="G147" s="6"/>
      <c r="H147" s="6"/>
    </row>
    <row r="148" spans="1:9" ht="15.75">
      <c r="A148" s="44"/>
      <c r="B148" s="202" t="s">
        <v>79</v>
      </c>
      <c r="C148" s="203">
        <v>2960008</v>
      </c>
      <c r="D148" s="216"/>
      <c r="E148" s="18"/>
      <c r="H148" s="33"/>
      <c r="I148" s="54"/>
    </row>
    <row r="149" spans="1:8" ht="15.75">
      <c r="A149" s="44"/>
      <c r="B149" s="202" t="s">
        <v>81</v>
      </c>
      <c r="C149" s="203">
        <v>1025079</v>
      </c>
      <c r="D149" s="216"/>
      <c r="E149" s="18"/>
      <c r="H149" s="6"/>
    </row>
    <row r="150" spans="1:8" ht="15.75">
      <c r="A150" s="44"/>
      <c r="B150" s="202" t="s">
        <v>71</v>
      </c>
      <c r="C150" s="203">
        <v>2687985</v>
      </c>
      <c r="D150" s="213"/>
      <c r="E150" s="18"/>
      <c r="H150" s="6"/>
    </row>
    <row r="151" spans="1:8" ht="15.75">
      <c r="A151" s="44"/>
      <c r="B151" s="202" t="s">
        <v>88</v>
      </c>
      <c r="C151" s="203">
        <v>10726</v>
      </c>
      <c r="D151" s="213"/>
      <c r="E151" s="18"/>
      <c r="H151" s="6"/>
    </row>
    <row r="152" spans="1:8" ht="15.75">
      <c r="A152" s="44"/>
      <c r="B152" s="202" t="s">
        <v>82</v>
      </c>
      <c r="C152" s="203">
        <v>332657</v>
      </c>
      <c r="D152" s="216"/>
      <c r="E152" s="18"/>
      <c r="H152" s="6"/>
    </row>
    <row r="153" spans="1:8" ht="15.75">
      <c r="A153" s="44"/>
      <c r="B153" s="202" t="s">
        <v>84</v>
      </c>
      <c r="C153" s="203">
        <v>424720</v>
      </c>
      <c r="D153" s="216"/>
      <c r="E153" s="18"/>
      <c r="H153" s="6"/>
    </row>
    <row r="154" spans="1:8" ht="15.75">
      <c r="A154" s="44"/>
      <c r="B154" s="202" t="s">
        <v>138</v>
      </c>
      <c r="C154" s="203">
        <v>761145</v>
      </c>
      <c r="D154" s="216"/>
      <c r="E154" s="18"/>
      <c r="H154" s="6"/>
    </row>
    <row r="155" spans="1:8" ht="15.75">
      <c r="A155" s="44"/>
      <c r="B155" s="202" t="s">
        <v>87</v>
      </c>
      <c r="C155" s="203">
        <v>61920</v>
      </c>
      <c r="D155" s="213"/>
      <c r="E155" s="18"/>
      <c r="H155" s="6"/>
    </row>
    <row r="156" spans="1:8" ht="15.75">
      <c r="A156" s="44"/>
      <c r="B156" s="202" t="s">
        <v>86</v>
      </c>
      <c r="C156" s="203">
        <v>113663</v>
      </c>
      <c r="D156" s="216"/>
      <c r="E156" s="18"/>
      <c r="H156" s="6"/>
    </row>
    <row r="157" spans="1:8" ht="15.75">
      <c r="A157" s="44"/>
      <c r="B157" s="202" t="s">
        <v>78</v>
      </c>
      <c r="C157" s="203">
        <v>1144727</v>
      </c>
      <c r="D157" s="216"/>
      <c r="E157" s="18"/>
      <c r="H157" s="6"/>
    </row>
    <row r="158" spans="1:8" ht="15.75">
      <c r="A158" s="44"/>
      <c r="B158" s="202" t="s">
        <v>72</v>
      </c>
      <c r="C158" s="203">
        <v>1104517</v>
      </c>
      <c r="D158" s="213"/>
      <c r="E158" s="18"/>
      <c r="H158" s="6"/>
    </row>
    <row r="159" spans="1:8" ht="15.75">
      <c r="A159" s="44"/>
      <c r="B159" s="202" t="s">
        <v>73</v>
      </c>
      <c r="C159" s="203">
        <v>290529</v>
      </c>
      <c r="D159" s="213"/>
      <c r="E159" s="18"/>
      <c r="H159" s="6"/>
    </row>
    <row r="160" spans="1:8" ht="15.75">
      <c r="A160" s="44"/>
      <c r="B160" s="202" t="s">
        <v>83</v>
      </c>
      <c r="C160" s="203">
        <v>107714</v>
      </c>
      <c r="D160" s="213"/>
      <c r="E160" s="18"/>
      <c r="H160" s="6"/>
    </row>
    <row r="161" spans="1:8" ht="15.75">
      <c r="A161" s="44"/>
      <c r="B161" s="202" t="s">
        <v>68</v>
      </c>
      <c r="C161" s="203">
        <v>2851345</v>
      </c>
      <c r="D161" s="216"/>
      <c r="E161" s="18"/>
      <c r="H161" s="6"/>
    </row>
    <row r="162" spans="1:8" ht="15.75">
      <c r="A162" s="6"/>
      <c r="B162" s="202" t="s">
        <v>85</v>
      </c>
      <c r="C162" s="203">
        <v>730761</v>
      </c>
      <c r="D162" s="216"/>
      <c r="E162" s="18"/>
      <c r="H162" s="6"/>
    </row>
    <row r="163" spans="1:8" ht="15.75">
      <c r="A163" s="44"/>
      <c r="B163" s="202" t="s">
        <v>70</v>
      </c>
      <c r="C163" s="203">
        <v>150293</v>
      </c>
      <c r="D163" s="216"/>
      <c r="E163" s="18"/>
      <c r="F163" s="46"/>
      <c r="H163" s="6"/>
    </row>
    <row r="164" spans="1:8" ht="15.75">
      <c r="A164" s="44"/>
      <c r="B164" s="202"/>
      <c r="C164" s="203"/>
      <c r="D164" s="216"/>
      <c r="E164" s="18"/>
      <c r="F164" s="46"/>
      <c r="H164" s="6"/>
    </row>
    <row r="165" spans="1:8" ht="15.75">
      <c r="A165" s="44"/>
      <c r="B165" s="39" t="s">
        <v>16</v>
      </c>
      <c r="C165" s="207">
        <f>SUM(C148:C164)</f>
        <v>14757789</v>
      </c>
      <c r="D165" s="216">
        <v>181708109.23</v>
      </c>
      <c r="E165" s="18"/>
      <c r="F165" s="46"/>
      <c r="H165" s="6"/>
    </row>
    <row r="166" spans="1:8" ht="15.75">
      <c r="A166" s="44"/>
      <c r="B166" s="36"/>
      <c r="C166" s="40"/>
      <c r="D166" s="216"/>
      <c r="E166" s="18"/>
      <c r="H166" s="6"/>
    </row>
    <row r="167" spans="1:8" ht="15.75">
      <c r="A167" s="114" t="s">
        <v>20</v>
      </c>
      <c r="B167" s="204"/>
      <c r="C167" s="205"/>
      <c r="D167" s="213"/>
      <c r="E167" s="18"/>
      <c r="H167" s="6"/>
    </row>
    <row r="168" spans="1:8" ht="15.75">
      <c r="A168" s="44"/>
      <c r="B168" s="202" t="s">
        <v>79</v>
      </c>
      <c r="C168" s="203">
        <v>777374</v>
      </c>
      <c r="D168" s="216"/>
      <c r="E168" s="18"/>
      <c r="F168" s="6"/>
      <c r="G168" s="6"/>
      <c r="H168" s="6"/>
    </row>
    <row r="169" spans="1:8" ht="15.75">
      <c r="A169" s="44"/>
      <c r="B169" s="202" t="s">
        <v>81</v>
      </c>
      <c r="C169" s="203">
        <v>270148</v>
      </c>
      <c r="D169" s="216"/>
      <c r="E169" s="18"/>
      <c r="H169" s="6"/>
    </row>
    <row r="170" spans="1:8" ht="15.75">
      <c r="A170" s="44"/>
      <c r="B170" s="202" t="s">
        <v>71</v>
      </c>
      <c r="C170" s="203">
        <v>463431</v>
      </c>
      <c r="D170" s="213"/>
      <c r="E170" s="18"/>
      <c r="H170" s="6"/>
    </row>
    <row r="171" spans="1:9" ht="15.75">
      <c r="A171" s="44"/>
      <c r="B171" s="202" t="s">
        <v>84</v>
      </c>
      <c r="C171" s="203">
        <v>119915</v>
      </c>
      <c r="D171" s="216"/>
      <c r="E171" s="18"/>
      <c r="H171" s="33"/>
      <c r="I171" s="54"/>
    </row>
    <row r="172" spans="1:9" ht="15.75">
      <c r="A172" s="44"/>
      <c r="B172" s="202" t="s">
        <v>138</v>
      </c>
      <c r="C172" s="203">
        <v>60964</v>
      </c>
      <c r="D172" s="216"/>
      <c r="E172" s="18"/>
      <c r="H172" s="33"/>
      <c r="I172" s="54"/>
    </row>
    <row r="173" spans="1:9" ht="15.75">
      <c r="A173" s="44"/>
      <c r="B173" s="202" t="s">
        <v>87</v>
      </c>
      <c r="C173" s="203">
        <v>48161</v>
      </c>
      <c r="D173" s="216"/>
      <c r="E173" s="18"/>
      <c r="H173" s="33"/>
      <c r="I173" s="54"/>
    </row>
    <row r="174" spans="1:9" ht="15.75">
      <c r="A174" s="44"/>
      <c r="B174" s="202" t="s">
        <v>86</v>
      </c>
      <c r="C174" s="203">
        <v>3400</v>
      </c>
      <c r="D174" s="213"/>
      <c r="E174" s="18"/>
      <c r="H174" s="33"/>
      <c r="I174" s="54"/>
    </row>
    <row r="175" spans="1:9" ht="15.75">
      <c r="A175" s="44"/>
      <c r="B175" s="202" t="s">
        <v>78</v>
      </c>
      <c r="C175" s="203">
        <v>196929</v>
      </c>
      <c r="D175" s="216"/>
      <c r="E175" s="18"/>
      <c r="H175" s="33"/>
      <c r="I175" s="54"/>
    </row>
    <row r="176" spans="1:9" ht="15.75">
      <c r="A176" s="44"/>
      <c r="B176" s="202" t="s">
        <v>72</v>
      </c>
      <c r="C176" s="203">
        <v>13150</v>
      </c>
      <c r="D176" s="216"/>
      <c r="E176" s="18"/>
      <c r="H176" s="33"/>
      <c r="I176" s="54"/>
    </row>
    <row r="177" spans="1:9" ht="15.75">
      <c r="A177" s="44"/>
      <c r="B177" s="202" t="s">
        <v>73</v>
      </c>
      <c r="C177" s="203">
        <v>4900</v>
      </c>
      <c r="D177" s="213"/>
      <c r="E177" s="18"/>
      <c r="H177" s="33"/>
      <c r="I177" s="54"/>
    </row>
    <row r="178" spans="1:9" ht="15.75">
      <c r="A178" s="44"/>
      <c r="B178" s="202" t="s">
        <v>83</v>
      </c>
      <c r="C178" s="203">
        <v>49604</v>
      </c>
      <c r="D178" s="216"/>
      <c r="E178" s="18"/>
      <c r="H178" s="33"/>
      <c r="I178" s="54"/>
    </row>
    <row r="179" spans="1:9" ht="15.75">
      <c r="A179" s="44"/>
      <c r="B179" s="202" t="s">
        <v>68</v>
      </c>
      <c r="C179" s="203">
        <v>1193421</v>
      </c>
      <c r="D179" s="216"/>
      <c r="E179" s="18"/>
      <c r="H179" s="33"/>
      <c r="I179" s="54"/>
    </row>
    <row r="180" spans="1:9" ht="15.75">
      <c r="A180" s="44"/>
      <c r="B180" s="202" t="s">
        <v>85</v>
      </c>
      <c r="C180" s="203">
        <v>455902</v>
      </c>
      <c r="D180" s="216"/>
      <c r="E180" s="18"/>
      <c r="H180" s="33"/>
      <c r="I180" s="54"/>
    </row>
    <row r="181" spans="1:9" ht="15.75">
      <c r="A181" s="44"/>
      <c r="B181" s="202" t="s">
        <v>70</v>
      </c>
      <c r="C181" s="203">
        <v>8356</v>
      </c>
      <c r="D181" s="216"/>
      <c r="E181" s="18"/>
      <c r="H181" s="33"/>
      <c r="I181" s="54"/>
    </row>
    <row r="182" spans="1:9" ht="15.75">
      <c r="A182" s="44"/>
      <c r="B182" s="6"/>
      <c r="C182" s="40"/>
      <c r="D182" s="216"/>
      <c r="E182" s="18"/>
      <c r="F182" s="46"/>
      <c r="H182" s="33"/>
      <c r="I182" s="54"/>
    </row>
    <row r="183" spans="1:9" ht="15.75">
      <c r="A183" s="44"/>
      <c r="B183" s="39" t="s">
        <v>16</v>
      </c>
      <c r="C183" s="22">
        <f>SUM(C168:C182)</f>
        <v>3665655</v>
      </c>
      <c r="D183" s="223">
        <v>38954200.56</v>
      </c>
      <c r="E183" s="18"/>
      <c r="H183" s="33"/>
      <c r="I183" s="54"/>
    </row>
    <row r="184" spans="1:9" ht="15.75">
      <c r="A184" s="44"/>
      <c r="B184" s="6"/>
      <c r="C184" s="40"/>
      <c r="D184" s="216"/>
      <c r="E184" s="18"/>
      <c r="H184" s="33"/>
      <c r="I184" s="54"/>
    </row>
    <row r="185" spans="1:9" ht="15.75">
      <c r="A185" s="114" t="s">
        <v>21</v>
      </c>
      <c r="B185" s="204"/>
      <c r="C185" s="205"/>
      <c r="D185" s="213"/>
      <c r="E185" s="18"/>
      <c r="H185" s="33"/>
      <c r="I185" s="54"/>
    </row>
    <row r="186" spans="1:9" ht="15.75">
      <c r="A186" s="44"/>
      <c r="B186" s="202" t="s">
        <v>79</v>
      </c>
      <c r="C186" s="203">
        <v>449339</v>
      </c>
      <c r="D186" s="216"/>
      <c r="E186" s="18"/>
      <c r="F186" s="39"/>
      <c r="G186" s="53"/>
      <c r="H186" s="33"/>
      <c r="I186" s="54"/>
    </row>
    <row r="187" spans="1:9" ht="15.75">
      <c r="A187" s="44"/>
      <c r="B187" s="202" t="s">
        <v>81</v>
      </c>
      <c r="C187" s="203">
        <v>42000</v>
      </c>
      <c r="D187" s="216"/>
      <c r="E187" s="18"/>
      <c r="H187" s="19"/>
      <c r="I187" s="55"/>
    </row>
    <row r="188" spans="1:9" ht="15.75">
      <c r="A188" s="44"/>
      <c r="B188" s="202" t="s">
        <v>71</v>
      </c>
      <c r="C188" s="203">
        <v>29540</v>
      </c>
      <c r="D188" s="216"/>
      <c r="E188" s="18"/>
      <c r="H188" s="19"/>
      <c r="I188" s="55"/>
    </row>
    <row r="189" spans="1:9" ht="15.75">
      <c r="A189" s="44"/>
      <c r="B189" s="202" t="s">
        <v>84</v>
      </c>
      <c r="C189" s="203">
        <v>54960</v>
      </c>
      <c r="D189" s="216"/>
      <c r="E189" s="18"/>
      <c r="H189" s="19"/>
      <c r="I189" s="55"/>
    </row>
    <row r="190" spans="1:9" ht="15.75">
      <c r="A190" s="44"/>
      <c r="B190" s="202" t="s">
        <v>87</v>
      </c>
      <c r="C190" s="203">
        <v>16870</v>
      </c>
      <c r="D190" s="216"/>
      <c r="E190" s="18"/>
      <c r="H190" s="56"/>
      <c r="I190" s="57"/>
    </row>
    <row r="191" spans="1:9" ht="15.75">
      <c r="A191" s="44"/>
      <c r="B191" s="202" t="s">
        <v>86</v>
      </c>
      <c r="C191" s="203">
        <v>3130</v>
      </c>
      <c r="D191" s="213"/>
      <c r="E191" s="18"/>
      <c r="H191" s="33"/>
      <c r="I191" s="54"/>
    </row>
    <row r="192" spans="1:9" ht="15.75">
      <c r="A192" s="7"/>
      <c r="B192" s="202" t="s">
        <v>78</v>
      </c>
      <c r="C192" s="203">
        <v>4407</v>
      </c>
      <c r="D192" s="216"/>
      <c r="E192" s="18"/>
      <c r="H192" s="33"/>
      <c r="I192" s="54"/>
    </row>
    <row r="193" spans="1:9" ht="15.75">
      <c r="A193" s="44"/>
      <c r="B193" s="202" t="s">
        <v>72</v>
      </c>
      <c r="C193" s="203">
        <v>102502</v>
      </c>
      <c r="D193" s="216"/>
      <c r="E193" s="18"/>
      <c r="H193" s="33"/>
      <c r="I193" s="54"/>
    </row>
    <row r="194" spans="1:9" ht="15.75">
      <c r="A194" s="44"/>
      <c r="B194" s="202" t="s">
        <v>83</v>
      </c>
      <c r="C194" s="203">
        <v>4000</v>
      </c>
      <c r="D194" s="216"/>
      <c r="E194" s="18"/>
      <c r="H194" s="33"/>
      <c r="I194" s="54"/>
    </row>
    <row r="195" spans="1:9" ht="15.75">
      <c r="A195" s="44"/>
      <c r="B195" s="202" t="s">
        <v>68</v>
      </c>
      <c r="C195" s="203">
        <v>277942</v>
      </c>
      <c r="D195" s="216"/>
      <c r="E195" s="18"/>
      <c r="H195" s="33"/>
      <c r="I195" s="54"/>
    </row>
    <row r="196" spans="1:9" ht="15.75">
      <c r="A196" s="44"/>
      <c r="B196" s="202" t="s">
        <v>85</v>
      </c>
      <c r="C196" s="203">
        <v>212413</v>
      </c>
      <c r="D196" s="216"/>
      <c r="E196" s="18"/>
      <c r="H196" s="33"/>
      <c r="I196" s="54"/>
    </row>
    <row r="197" spans="1:9" ht="15.75">
      <c r="A197" s="6"/>
      <c r="B197" s="202" t="s">
        <v>70</v>
      </c>
      <c r="C197" s="203">
        <v>6000</v>
      </c>
      <c r="D197" s="216"/>
      <c r="E197" s="18"/>
      <c r="H197" s="33"/>
      <c r="I197" s="54"/>
    </row>
    <row r="198" spans="1:9" ht="15.75">
      <c r="A198" s="44"/>
      <c r="B198" s="204"/>
      <c r="C198" s="205"/>
      <c r="D198" s="211"/>
      <c r="E198" s="18"/>
      <c r="H198" s="33"/>
      <c r="I198" s="54"/>
    </row>
    <row r="199" spans="1:9" ht="15.75">
      <c r="A199" s="44"/>
      <c r="B199" s="39" t="s">
        <v>16</v>
      </c>
      <c r="C199" s="206">
        <f>SUM(C186:C198)</f>
        <v>1203103</v>
      </c>
      <c r="D199" s="211">
        <v>22378269.36</v>
      </c>
      <c r="E199" s="18"/>
      <c r="H199" s="56"/>
      <c r="I199" s="57"/>
    </row>
    <row r="200" spans="1:9" ht="15.75">
      <c r="A200" s="44"/>
      <c r="B200" s="204"/>
      <c r="C200" s="205"/>
      <c r="D200" s="211"/>
      <c r="E200" s="18"/>
      <c r="H200" s="33"/>
      <c r="I200" s="12"/>
    </row>
    <row r="201" spans="1:9" ht="15.75">
      <c r="A201" s="114" t="s">
        <v>31</v>
      </c>
      <c r="B201" s="6"/>
      <c r="C201" s="40"/>
      <c r="D201" s="216"/>
      <c r="E201" s="18"/>
      <c r="F201" s="6"/>
      <c r="G201" s="8"/>
      <c r="H201" s="33"/>
      <c r="I201" s="12"/>
    </row>
    <row r="202" spans="1:9" ht="15.75">
      <c r="A202" s="6"/>
      <c r="B202" s="202" t="s">
        <v>73</v>
      </c>
      <c r="C202" s="203">
        <v>4235</v>
      </c>
      <c r="D202" s="216"/>
      <c r="E202" s="18"/>
      <c r="H202" s="33"/>
      <c r="I202" s="54"/>
    </row>
    <row r="203" spans="1:9" ht="15.75">
      <c r="A203" s="44"/>
      <c r="B203" s="202" t="s">
        <v>68</v>
      </c>
      <c r="C203" s="203">
        <v>36966</v>
      </c>
      <c r="D203" s="211"/>
      <c r="E203" s="18"/>
      <c r="H203" s="19"/>
      <c r="I203" s="55"/>
    </row>
    <row r="204" spans="1:9" ht="15.75">
      <c r="A204" s="44"/>
      <c r="B204" s="202"/>
      <c r="C204" s="203"/>
      <c r="D204" s="211"/>
      <c r="E204" s="18"/>
      <c r="H204" s="19"/>
      <c r="I204" s="55"/>
    </row>
    <row r="205" spans="1:9" ht="15.75">
      <c r="A205" s="44"/>
      <c r="B205" s="209" t="s">
        <v>16</v>
      </c>
      <c r="C205" s="207">
        <f>SUM(C202:C204)</f>
        <v>41201</v>
      </c>
      <c r="D205" s="211" t="s">
        <v>137</v>
      </c>
      <c r="E205" s="18"/>
      <c r="H205" s="19"/>
      <c r="I205" s="55"/>
    </row>
    <row r="206" spans="1:9" ht="15.75">
      <c r="A206" s="44"/>
      <c r="B206" s="36"/>
      <c r="C206" s="201"/>
      <c r="D206" s="219"/>
      <c r="E206" s="18"/>
      <c r="H206" s="56"/>
      <c r="I206" s="58"/>
    </row>
    <row r="207" spans="1:9" ht="15.75">
      <c r="A207" s="114" t="s">
        <v>29</v>
      </c>
      <c r="B207" s="204"/>
      <c r="C207" s="205"/>
      <c r="D207" s="213"/>
      <c r="E207" s="18"/>
      <c r="H207" s="33"/>
      <c r="I207" s="54"/>
    </row>
    <row r="208" spans="1:9" ht="15.75">
      <c r="A208" s="6"/>
      <c r="B208" s="202" t="s">
        <v>81</v>
      </c>
      <c r="C208" s="203">
        <v>15258</v>
      </c>
      <c r="D208" s="216"/>
      <c r="E208" s="18"/>
      <c r="H208" s="33"/>
      <c r="I208" s="54"/>
    </row>
    <row r="209" spans="1:9" ht="15.75">
      <c r="A209" s="6"/>
      <c r="B209" s="202" t="s">
        <v>71</v>
      </c>
      <c r="C209" s="203">
        <v>94088</v>
      </c>
      <c r="D209" s="216"/>
      <c r="E209" s="18"/>
      <c r="F209" s="6"/>
      <c r="G209" s="8"/>
      <c r="H209" s="56"/>
      <c r="I209" s="57"/>
    </row>
    <row r="210" spans="1:8" ht="15.75">
      <c r="A210" s="44"/>
      <c r="B210" s="6"/>
      <c r="C210" s="40"/>
      <c r="D210" s="217"/>
      <c r="E210" s="18"/>
      <c r="F210" s="6"/>
      <c r="G210" s="8"/>
      <c r="H210" s="6"/>
    </row>
    <row r="211" spans="1:8" ht="15.75">
      <c r="A211" s="44"/>
      <c r="B211" s="39" t="s">
        <v>16</v>
      </c>
      <c r="C211" s="22">
        <f>SUM(C208:C210)</f>
        <v>109346</v>
      </c>
      <c r="D211" s="216">
        <v>568106.03</v>
      </c>
      <c r="E211" s="18"/>
      <c r="F211" s="6"/>
      <c r="G211" s="6"/>
      <c r="H211" s="6"/>
    </row>
    <row r="212" spans="1:8" ht="15.75">
      <c r="A212" s="6"/>
      <c r="B212" s="6"/>
      <c r="C212" s="40"/>
      <c r="D212" s="215"/>
      <c r="E212" s="18"/>
      <c r="G212" s="53"/>
      <c r="H212" s="6"/>
    </row>
    <row r="213" spans="1:8" ht="15.75">
      <c r="A213" s="113" t="s">
        <v>91</v>
      </c>
      <c r="B213" s="123"/>
      <c r="C213" s="116">
        <f>SUM(C211,C199,C183,C165,C145,C126,C109,C103,C90,C77,C61,C55,C48,C42,C31,C22,C15,C10,C205)</f>
        <v>29968466</v>
      </c>
      <c r="D213" s="220">
        <v>438835658.13</v>
      </c>
      <c r="E213" s="18"/>
      <c r="F213" s="6"/>
      <c r="G213" s="6"/>
      <c r="H213" s="6"/>
    </row>
    <row r="214" spans="1:8" ht="15.75">
      <c r="A214" s="44"/>
      <c r="B214" s="6"/>
      <c r="C214" s="40"/>
      <c r="D214" s="215"/>
      <c r="E214" s="18"/>
      <c r="F214" s="6"/>
      <c r="G214" s="6"/>
      <c r="H214" s="6"/>
    </row>
    <row r="215" spans="1:6" ht="15.75">
      <c r="A215" s="44"/>
      <c r="B215" s="6"/>
      <c r="C215" s="40"/>
      <c r="D215" s="215"/>
      <c r="E215" s="18"/>
      <c r="F215" s="18"/>
    </row>
    <row r="216" spans="1:6" ht="15.75">
      <c r="A216" s="6"/>
      <c r="B216" s="6"/>
      <c r="C216" s="40"/>
      <c r="D216" s="210"/>
      <c r="E216" s="18"/>
      <c r="F216" s="45"/>
    </row>
    <row r="217" spans="1:6" ht="15.75">
      <c r="A217" s="44"/>
      <c r="B217" s="6"/>
      <c r="C217" s="40"/>
      <c r="D217" s="210"/>
      <c r="E217" s="18"/>
      <c r="F217" s="18"/>
    </row>
    <row r="218" spans="1:5" ht="15.75">
      <c r="A218" s="44"/>
      <c r="B218" s="6"/>
      <c r="C218" s="40"/>
      <c r="D218" s="221"/>
      <c r="E218" s="59"/>
    </row>
    <row r="219" spans="1:5" ht="15.75">
      <c r="A219" s="44"/>
      <c r="B219" s="6"/>
      <c r="C219" s="40"/>
      <c r="D219" s="221"/>
      <c r="E219" s="60"/>
    </row>
    <row r="220" spans="1:5" ht="15.75">
      <c r="A220" s="44"/>
      <c r="B220" s="6"/>
      <c r="C220" s="40"/>
      <c r="D220" s="222"/>
      <c r="E220" s="59"/>
    </row>
    <row r="221" spans="1:5" ht="15.75">
      <c r="A221" s="6"/>
      <c r="B221" s="6"/>
      <c r="C221" s="40"/>
      <c r="D221" s="221"/>
      <c r="E221" s="60"/>
    </row>
    <row r="222" spans="1:5" ht="15.75">
      <c r="A222" s="38"/>
      <c r="B222" s="6"/>
      <c r="C222" s="40"/>
      <c r="D222" s="221"/>
      <c r="E222" s="59"/>
    </row>
    <row r="223" spans="1:5" ht="15.75">
      <c r="A223" s="7"/>
      <c r="B223" s="6"/>
      <c r="C223" s="40"/>
      <c r="D223" s="221"/>
      <c r="E223" s="59"/>
    </row>
    <row r="224" spans="1:5" ht="15.75">
      <c r="A224" s="7"/>
      <c r="B224" s="6"/>
      <c r="C224" s="40"/>
      <c r="D224" s="215"/>
      <c r="E224" s="59"/>
    </row>
    <row r="225" spans="1:5" ht="15.75">
      <c r="A225" s="7"/>
      <c r="B225" s="6"/>
      <c r="C225" s="40"/>
      <c r="D225" s="215"/>
      <c r="E225" s="59"/>
    </row>
    <row r="226" spans="1:5" ht="15.75">
      <c r="A226" s="7"/>
      <c r="B226" s="6"/>
      <c r="C226" s="40"/>
      <c r="D226" s="215"/>
      <c r="E226" s="18"/>
    </row>
    <row r="227" spans="1:5" ht="15.75">
      <c r="A227" s="7"/>
      <c r="B227" s="6"/>
      <c r="C227" s="40"/>
      <c r="D227" s="215"/>
      <c r="E227" s="18"/>
    </row>
    <row r="228" spans="1:6" ht="15.75">
      <c r="A228" s="7"/>
      <c r="B228" s="6"/>
      <c r="C228" s="40"/>
      <c r="D228" s="215"/>
      <c r="E228" s="18"/>
      <c r="F228" s="49"/>
    </row>
    <row r="229" spans="1:5" ht="15.75">
      <c r="A229" s="6"/>
      <c r="B229" s="6"/>
      <c r="C229" s="40"/>
      <c r="D229" s="215"/>
      <c r="E229" s="18"/>
    </row>
    <row r="230" spans="5:8" ht="15.75">
      <c r="E230" s="18"/>
      <c r="F230" s="40"/>
      <c r="G230" s="45"/>
      <c r="H230" s="6"/>
    </row>
    <row r="231" spans="5:8" ht="15.75">
      <c r="E231" s="18"/>
      <c r="F231" s="45"/>
      <c r="G231" s="6"/>
      <c r="H231" s="6"/>
    </row>
    <row r="232" spans="1:8" ht="15.75">
      <c r="A232" s="7"/>
      <c r="B232" s="6"/>
      <c r="C232" s="40"/>
      <c r="F232" s="6"/>
      <c r="G232" s="6"/>
      <c r="H232" s="6"/>
    </row>
    <row r="233" spans="1:8" ht="15.75">
      <c r="A233" s="24"/>
      <c r="D233" s="215"/>
      <c r="F233" s="6"/>
      <c r="G233" s="6"/>
      <c r="H233" s="6"/>
    </row>
    <row r="234" spans="1:8" ht="15.75">
      <c r="A234" s="24"/>
      <c r="D234" s="215"/>
      <c r="F234" s="6"/>
      <c r="G234" s="6"/>
      <c r="H234" s="6"/>
    </row>
    <row r="235" spans="1:8" ht="15.75">
      <c r="A235" s="24"/>
      <c r="F235" s="6"/>
      <c r="G235" s="6"/>
      <c r="H235" s="6"/>
    </row>
    <row r="236" spans="1:8" ht="15.75">
      <c r="A236" s="24"/>
      <c r="F236" s="6"/>
      <c r="G236" s="6"/>
      <c r="H236" s="6"/>
    </row>
    <row r="237" spans="1:8" ht="15.75">
      <c r="A237" s="24"/>
      <c r="F237" s="6"/>
      <c r="G237" s="6"/>
      <c r="H237" s="6"/>
    </row>
    <row r="238" spans="1:8" ht="15.75">
      <c r="A238" s="24"/>
      <c r="F238" s="6"/>
      <c r="G238" s="6"/>
      <c r="H238" s="6"/>
    </row>
    <row r="239" spans="1:8" ht="15.75">
      <c r="A239" s="24"/>
      <c r="F239" s="6"/>
      <c r="G239" s="6"/>
      <c r="H239" s="6"/>
    </row>
    <row r="240" spans="1:8" ht="15.75">
      <c r="A240" s="24"/>
      <c r="F240" s="6"/>
      <c r="G240" s="6"/>
      <c r="H240" s="6"/>
    </row>
    <row r="241" spans="1:8" ht="15.75">
      <c r="A241" s="24"/>
      <c r="F241" s="6"/>
      <c r="G241" s="6"/>
      <c r="H241" s="6"/>
    </row>
    <row r="242" spans="1:8" ht="15.75">
      <c r="A242" s="24"/>
      <c r="F242" s="6"/>
      <c r="G242" s="6"/>
      <c r="H242" s="6"/>
    </row>
    <row r="243" spans="1:8" ht="15.75">
      <c r="A243" s="24"/>
      <c r="F243" s="6"/>
      <c r="G243" s="6"/>
      <c r="H243" s="6"/>
    </row>
    <row r="244" spans="1:8" ht="15.75">
      <c r="A244" s="24"/>
      <c r="F244" s="6"/>
      <c r="G244" s="6"/>
      <c r="H244" s="6"/>
    </row>
    <row r="245" spans="1:8" ht="15.75">
      <c r="A245" s="24"/>
      <c r="F245" s="6"/>
      <c r="G245" s="6"/>
      <c r="H245" s="6"/>
    </row>
    <row r="246" spans="1:8" ht="15.75">
      <c r="A246" s="24"/>
      <c r="F246" s="6"/>
      <c r="G246" s="6"/>
      <c r="H246" s="6"/>
    </row>
    <row r="247" spans="1:8" ht="15.75">
      <c r="A247" s="24"/>
      <c r="F247" s="6"/>
      <c r="G247" s="6"/>
      <c r="H247" s="6"/>
    </row>
    <row r="248" spans="1:8" ht="15.75">
      <c r="A248" s="24"/>
      <c r="F248" s="6"/>
      <c r="G248" s="6"/>
      <c r="H248" s="6"/>
    </row>
    <row r="249" spans="1:8" ht="15.75">
      <c r="A249" s="24"/>
      <c r="F249" s="6"/>
      <c r="G249" s="6"/>
      <c r="H249" s="6"/>
    </row>
    <row r="250" spans="1:8" ht="15.75">
      <c r="A250" s="24"/>
      <c r="F250" s="6"/>
      <c r="G250" s="6"/>
      <c r="H250" s="6"/>
    </row>
    <row r="251" spans="1:8" ht="15.75">
      <c r="A251" s="24"/>
      <c r="F251" s="6"/>
      <c r="G251" s="6"/>
      <c r="H251" s="6"/>
    </row>
    <row r="252" spans="1:8" ht="15.75">
      <c r="A252" s="24"/>
      <c r="F252" s="6"/>
      <c r="G252" s="6"/>
      <c r="H252" s="6"/>
    </row>
    <row r="253" spans="1:8" ht="15.75">
      <c r="A253" s="24"/>
      <c r="F253" s="6"/>
      <c r="G253" s="6"/>
      <c r="H253" s="6"/>
    </row>
    <row r="254" spans="1:8" ht="15.75">
      <c r="A254" s="24"/>
      <c r="F254" s="6"/>
      <c r="G254" s="6"/>
      <c r="H254" s="6"/>
    </row>
    <row r="255" spans="1:8" ht="15.75">
      <c r="A255" s="24"/>
      <c r="F255" s="6"/>
      <c r="G255" s="6"/>
      <c r="H255" s="6"/>
    </row>
    <row r="256" spans="1:8" ht="15.75">
      <c r="A256" s="24"/>
      <c r="F256" s="6"/>
      <c r="G256" s="6"/>
      <c r="H256" s="6"/>
    </row>
    <row r="257" spans="1:8" ht="15.75">
      <c r="A257" s="24"/>
      <c r="F257" s="6"/>
      <c r="G257" s="6"/>
      <c r="H257" s="6"/>
    </row>
    <row r="258" spans="1:8" ht="15.75">
      <c r="A258" s="24"/>
      <c r="F258" s="6"/>
      <c r="G258" s="6"/>
      <c r="H258" s="6"/>
    </row>
    <row r="259" spans="1:8" ht="15.75">
      <c r="A259" s="24"/>
      <c r="F259" s="6"/>
      <c r="G259" s="6"/>
      <c r="H259" s="6"/>
    </row>
    <row r="260" spans="1:8" ht="15.75">
      <c r="A260" s="24"/>
      <c r="F260" s="6"/>
      <c r="G260" s="6"/>
      <c r="H260" s="6"/>
    </row>
    <row r="261" spans="1:8" ht="15.75">
      <c r="A261" s="24"/>
      <c r="F261" s="6"/>
      <c r="G261" s="6"/>
      <c r="H261" s="6"/>
    </row>
    <row r="262" spans="1:8" ht="15.75">
      <c r="A262" s="24"/>
      <c r="F262" s="6"/>
      <c r="G262" s="6"/>
      <c r="H262" s="6"/>
    </row>
    <row r="263" spans="1:8" ht="15.75">
      <c r="A263" s="24"/>
      <c r="F263" s="6"/>
      <c r="G263" s="6"/>
      <c r="H263" s="6"/>
    </row>
    <row r="264" spans="6:8" ht="15.75">
      <c r="F264" s="6"/>
      <c r="G264" s="6"/>
      <c r="H264" s="6"/>
    </row>
    <row r="265" spans="6:8" ht="15.75">
      <c r="F265" s="6"/>
      <c r="G265" s="6"/>
      <c r="H265" s="6"/>
    </row>
    <row r="266" spans="6:8" ht="15.75">
      <c r="F266" s="6"/>
      <c r="G266" s="6"/>
      <c r="H266" s="6"/>
    </row>
    <row r="267" spans="6:8" ht="15.75">
      <c r="F267" s="6"/>
      <c r="G267" s="6"/>
      <c r="H267" s="6"/>
    </row>
    <row r="268" spans="6:8" ht="15.75">
      <c r="F268" s="6"/>
      <c r="G268" s="6"/>
      <c r="H268" s="6"/>
    </row>
    <row r="269" spans="6:8" ht="15.75">
      <c r="F269" s="6"/>
      <c r="G269" s="6"/>
      <c r="H269" s="6"/>
    </row>
    <row r="270" spans="6:8" ht="15.75">
      <c r="F270" s="6"/>
      <c r="G270" s="6"/>
      <c r="H270" s="6"/>
    </row>
    <row r="271" spans="6:8" ht="15.75">
      <c r="F271" s="6"/>
      <c r="G271" s="6"/>
      <c r="H271" s="6"/>
    </row>
    <row r="272" spans="6:8" ht="15.75">
      <c r="F272" s="6"/>
      <c r="G272" s="6"/>
      <c r="H272" s="6"/>
    </row>
    <row r="273" spans="6:8" ht="15.75">
      <c r="F273" s="6"/>
      <c r="G273" s="6"/>
      <c r="H273" s="6"/>
    </row>
    <row r="274" spans="6:8" ht="15.75">
      <c r="F274" s="6"/>
      <c r="G274" s="6"/>
      <c r="H274" s="6"/>
    </row>
    <row r="275" spans="6:8" ht="15.75">
      <c r="F275" s="6"/>
      <c r="G275" s="6"/>
      <c r="H275" s="6"/>
    </row>
    <row r="276" spans="6:8" ht="15.75">
      <c r="F276" s="6"/>
      <c r="G276" s="6"/>
      <c r="H276" s="6"/>
    </row>
    <row r="277" spans="6:8" ht="15.75">
      <c r="F277" s="6"/>
      <c r="G277" s="6"/>
      <c r="H277" s="6"/>
    </row>
    <row r="278" spans="6:8" ht="15.75">
      <c r="F278" s="6"/>
      <c r="G278" s="6"/>
      <c r="H278" s="6"/>
    </row>
    <row r="279" spans="6:8" ht="15.75">
      <c r="F279" s="6"/>
      <c r="G279" s="6"/>
      <c r="H279" s="6"/>
    </row>
    <row r="280" spans="6:8" ht="15.75">
      <c r="F280" s="6"/>
      <c r="G280" s="6"/>
      <c r="H280" s="6"/>
    </row>
    <row r="281" spans="6:8" ht="15.75">
      <c r="F281" s="6"/>
      <c r="G281" s="6"/>
      <c r="H281" s="6"/>
    </row>
    <row r="282" spans="6:8" ht="15.75">
      <c r="F282" s="6"/>
      <c r="G282" s="6"/>
      <c r="H282" s="6"/>
    </row>
    <row r="283" spans="6:8" ht="15.75">
      <c r="F283" s="6"/>
      <c r="G283" s="6"/>
      <c r="H283" s="6"/>
    </row>
    <row r="284" spans="6:8" ht="15.75">
      <c r="F284" s="6"/>
      <c r="G284" s="6"/>
      <c r="H284" s="6"/>
    </row>
    <row r="285" spans="6:8" ht="15.75">
      <c r="F285" s="6"/>
      <c r="G285" s="6"/>
      <c r="H285" s="6"/>
    </row>
    <row r="286" spans="6:8" ht="15.75">
      <c r="F286" s="6"/>
      <c r="G286" s="6"/>
      <c r="H286" s="6"/>
    </row>
    <row r="287" spans="6:8" ht="15.75">
      <c r="F287" s="6"/>
      <c r="G287" s="6"/>
      <c r="H287" s="6"/>
    </row>
    <row r="288" spans="6:8" ht="15.75">
      <c r="F288" s="6"/>
      <c r="G288" s="6"/>
      <c r="H288" s="6"/>
    </row>
    <row r="289" spans="6:8" ht="15.75">
      <c r="F289" s="6"/>
      <c r="G289" s="6"/>
      <c r="H289" s="6"/>
    </row>
    <row r="290" spans="6:8" ht="15.75">
      <c r="F290" s="6"/>
      <c r="G290" s="6"/>
      <c r="H290" s="6"/>
    </row>
    <row r="291" spans="6:8" ht="15.75">
      <c r="F291" s="6"/>
      <c r="G291" s="6"/>
      <c r="H291" s="6"/>
    </row>
    <row r="292" spans="6:8" ht="15.75">
      <c r="F292" s="6"/>
      <c r="G292" s="6"/>
      <c r="H292" s="6"/>
    </row>
    <row r="293" spans="6:8" ht="15.75">
      <c r="F293" s="6"/>
      <c r="G293" s="6"/>
      <c r="H293" s="6"/>
    </row>
    <row r="294" spans="6:8" ht="15.75">
      <c r="F294" s="6"/>
      <c r="G294" s="6"/>
      <c r="H294" s="6"/>
    </row>
    <row r="295" spans="6:8" ht="15.75">
      <c r="F295" s="6"/>
      <c r="G295" s="6"/>
      <c r="H295" s="6"/>
    </row>
    <row r="296" spans="6:8" ht="15.75">
      <c r="F296" s="6"/>
      <c r="G296" s="6"/>
      <c r="H296" s="6"/>
    </row>
    <row r="297" spans="6:8" ht="15.75">
      <c r="F297" s="6"/>
      <c r="G297" s="6"/>
      <c r="H297" s="6"/>
    </row>
    <row r="298" spans="6:8" ht="15.75">
      <c r="F298" s="6"/>
      <c r="G298" s="6"/>
      <c r="H298" s="6"/>
    </row>
    <row r="299" spans="6:8" ht="15.75">
      <c r="F299" s="6"/>
      <c r="G299" s="6"/>
      <c r="H299" s="6"/>
    </row>
    <row r="300" spans="6:8" ht="15.75">
      <c r="F300" s="6"/>
      <c r="G300" s="6"/>
      <c r="H300" s="6"/>
    </row>
    <row r="301" spans="6:8" ht="15.75">
      <c r="F301" s="6"/>
      <c r="G301" s="6"/>
      <c r="H301" s="6"/>
    </row>
    <row r="302" spans="6:8" ht="15.75">
      <c r="F302" s="6"/>
      <c r="G302" s="6"/>
      <c r="H302" s="6"/>
    </row>
    <row r="303" spans="6:8" ht="15.75">
      <c r="F303" s="6"/>
      <c r="G303" s="6"/>
      <c r="H303" s="6"/>
    </row>
    <row r="304" spans="6:8" ht="15.75">
      <c r="F304" s="6"/>
      <c r="G304" s="6"/>
      <c r="H304" s="6"/>
    </row>
    <row r="305" spans="6:8" ht="15.75">
      <c r="F305" s="6"/>
      <c r="G305" s="6"/>
      <c r="H305" s="6"/>
    </row>
    <row r="306" spans="6:8" ht="15.75">
      <c r="F306" s="6"/>
      <c r="G306" s="6"/>
      <c r="H306" s="6"/>
    </row>
    <row r="307" spans="6:8" ht="15.75">
      <c r="F307" s="6"/>
      <c r="G307" s="6"/>
      <c r="H307" s="6"/>
    </row>
    <row r="308" spans="6:8" ht="15.75">
      <c r="F308" s="6"/>
      <c r="G308" s="6"/>
      <c r="H308" s="6"/>
    </row>
    <row r="309" spans="6:8" ht="15.75">
      <c r="F309" s="6"/>
      <c r="G309" s="6"/>
      <c r="H309" s="6"/>
    </row>
    <row r="310" spans="6:8" ht="15.75">
      <c r="F310" s="6"/>
      <c r="G310" s="6"/>
      <c r="H310" s="6"/>
    </row>
    <row r="311" spans="6:8" ht="15.75">
      <c r="F311" s="6"/>
      <c r="G311" s="6"/>
      <c r="H311" s="6"/>
    </row>
    <row r="312" spans="6:8" ht="15.75">
      <c r="F312" s="6"/>
      <c r="G312" s="6"/>
      <c r="H312" s="6"/>
    </row>
    <row r="313" spans="6:8" ht="15.75">
      <c r="F313" s="6"/>
      <c r="G313" s="6"/>
      <c r="H313" s="6"/>
    </row>
    <row r="314" spans="6:8" ht="15.75">
      <c r="F314" s="6"/>
      <c r="G314" s="6"/>
      <c r="H314" s="6"/>
    </row>
    <row r="315" spans="6:8" ht="15.75">
      <c r="F315" s="6"/>
      <c r="G315" s="6"/>
      <c r="H315" s="6"/>
    </row>
  </sheetData>
  <sheetProtection/>
  <mergeCells count="1">
    <mergeCell ref="A3:D3"/>
  </mergeCells>
  <hyperlinks>
    <hyperlink ref="A1" location="Index!A1" display="Index"/>
  </hyperlink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98"/>
  <sheetViews>
    <sheetView zoomScale="75" zoomScaleNormal="75" zoomScalePageLayoutView="0" workbookViewId="0" topLeftCell="A1">
      <pane ySplit="6" topLeftCell="A172" activePane="bottomLeft" state="frozen"/>
      <selection pane="topLeft" activeCell="A1" sqref="A1"/>
      <selection pane="bottomLeft" activeCell="D187" sqref="D187"/>
    </sheetView>
  </sheetViews>
  <sheetFormatPr defaultColWidth="9.140625" defaultRowHeight="12.75"/>
  <cols>
    <col min="1" max="1" width="25.28125" style="24" customWidth="1"/>
    <col min="2" max="2" width="39.7109375" style="5" bestFit="1" customWidth="1"/>
    <col min="3" max="3" width="16.57421875" style="5" customWidth="1"/>
    <col min="4" max="4" width="20.8515625" style="64" bestFit="1" customWidth="1"/>
    <col min="5" max="5" width="9.140625" style="5" customWidth="1"/>
    <col min="6" max="7" width="16.28125" style="5" customWidth="1"/>
    <col min="8" max="8" width="14.57421875" style="5" customWidth="1"/>
    <col min="9" max="16384" width="9.140625" style="5" customWidth="1"/>
  </cols>
  <sheetData>
    <row r="1" ht="15">
      <c r="A1" s="37" t="s">
        <v>11</v>
      </c>
    </row>
    <row r="3" spans="1:4" s="6" customFormat="1" ht="18">
      <c r="A3" s="238" t="s">
        <v>107</v>
      </c>
      <c r="B3" s="238"/>
      <c r="C3" s="238"/>
      <c r="D3" s="238"/>
    </row>
    <row r="4" spans="1:4" s="6" customFormat="1" ht="15.75">
      <c r="A4" s="98"/>
      <c r="B4" s="76"/>
      <c r="C4" s="117">
        <v>2011</v>
      </c>
      <c r="D4" s="112" t="s">
        <v>134</v>
      </c>
    </row>
    <row r="5" spans="1:4" s="6" customFormat="1" ht="15.75">
      <c r="A5" s="107" t="s">
        <v>76</v>
      </c>
      <c r="B5" s="118" t="s">
        <v>77</v>
      </c>
      <c r="C5" s="108" t="s">
        <v>7</v>
      </c>
      <c r="D5" s="119" t="s">
        <v>8</v>
      </c>
    </row>
    <row r="6" spans="1:4" s="6" customFormat="1" ht="15.75">
      <c r="A6" s="107"/>
      <c r="B6" s="120"/>
      <c r="C6" s="111" t="s">
        <v>9</v>
      </c>
      <c r="D6" s="121" t="s">
        <v>10</v>
      </c>
    </row>
    <row r="7" spans="1:4" ht="15.75">
      <c r="A7" s="114" t="s">
        <v>79</v>
      </c>
      <c r="B7" s="197" t="s">
        <v>34</v>
      </c>
      <c r="C7" s="187">
        <v>123</v>
      </c>
      <c r="D7" s="62"/>
    </row>
    <row r="8" spans="1:4" ht="15">
      <c r="A8" s="7"/>
      <c r="B8" s="197" t="s">
        <v>40</v>
      </c>
      <c r="C8" s="187">
        <v>500</v>
      </c>
      <c r="D8" s="62"/>
    </row>
    <row r="9" spans="1:4" ht="15">
      <c r="A9" s="63"/>
      <c r="B9" s="197" t="s">
        <v>22</v>
      </c>
      <c r="C9" s="187">
        <v>130739</v>
      </c>
      <c r="D9" s="62"/>
    </row>
    <row r="10" spans="1:4" ht="15">
      <c r="A10" s="7"/>
      <c r="B10" s="197" t="s">
        <v>28</v>
      </c>
      <c r="C10" s="187">
        <v>227334</v>
      </c>
      <c r="D10" s="62"/>
    </row>
    <row r="11" spans="1:4" ht="15">
      <c r="A11" s="7"/>
      <c r="B11" s="197" t="s">
        <v>25</v>
      </c>
      <c r="C11" s="187">
        <v>12448</v>
      </c>
      <c r="D11" s="62"/>
    </row>
    <row r="12" spans="1:4" ht="15">
      <c r="A12" s="63"/>
      <c r="B12" s="197" t="s">
        <v>19</v>
      </c>
      <c r="C12" s="187">
        <v>1207563</v>
      </c>
      <c r="D12" s="62"/>
    </row>
    <row r="13" spans="1:4" ht="15">
      <c r="A13" s="63"/>
      <c r="B13" s="197" t="s">
        <v>18</v>
      </c>
      <c r="C13" s="187">
        <v>2960008</v>
      </c>
      <c r="D13" s="62"/>
    </row>
    <row r="14" spans="1:4" ht="15">
      <c r="A14" s="63"/>
      <c r="B14" s="197" t="s">
        <v>20</v>
      </c>
      <c r="C14" s="187">
        <v>777374</v>
      </c>
      <c r="D14" s="62"/>
    </row>
    <row r="15" spans="1:4" ht="15">
      <c r="A15" s="63"/>
      <c r="B15" s="197" t="s">
        <v>21</v>
      </c>
      <c r="C15" s="187">
        <v>449339</v>
      </c>
      <c r="D15" s="62"/>
    </row>
    <row r="16" spans="1:4" ht="15">
      <c r="A16" s="63"/>
      <c r="B16" s="197"/>
      <c r="C16" s="198"/>
      <c r="D16" s="62"/>
    </row>
    <row r="17" spans="1:4" ht="15">
      <c r="A17" s="63"/>
      <c r="D17" s="62"/>
    </row>
    <row r="18" spans="1:6" ht="15.75">
      <c r="A18" s="63"/>
      <c r="B18" s="39" t="s">
        <v>16</v>
      </c>
      <c r="C18" s="22">
        <f>SUM(C7:C17)</f>
        <v>5765428</v>
      </c>
      <c r="D18" s="199">
        <v>82185400.04</v>
      </c>
      <c r="F18" s="46"/>
    </row>
    <row r="19" spans="1:4" ht="15">
      <c r="A19" s="63"/>
      <c r="D19" s="200"/>
    </row>
    <row r="20" spans="1:7" ht="15.75">
      <c r="A20" s="114" t="s">
        <v>81</v>
      </c>
      <c r="B20" s="197" t="s">
        <v>95</v>
      </c>
      <c r="C20" s="187">
        <v>19606</v>
      </c>
      <c r="D20" s="200"/>
      <c r="E20" s="48"/>
      <c r="F20" s="48"/>
      <c r="G20" s="48"/>
    </row>
    <row r="21" spans="1:7" ht="15">
      <c r="A21" s="7"/>
      <c r="B21" s="197" t="s">
        <v>34</v>
      </c>
      <c r="C21" s="187">
        <v>9243</v>
      </c>
      <c r="D21" s="200"/>
      <c r="E21" s="48"/>
      <c r="F21" s="48"/>
      <c r="G21" s="48"/>
    </row>
    <row r="22" spans="1:7" ht="15.75">
      <c r="A22" s="38"/>
      <c r="B22" s="197" t="s">
        <v>28</v>
      </c>
      <c r="C22" s="187">
        <v>2094</v>
      </c>
      <c r="D22" s="200"/>
      <c r="E22" s="48"/>
      <c r="F22" s="48"/>
      <c r="G22" s="48"/>
    </row>
    <row r="23" spans="1:7" ht="15">
      <c r="A23" s="7"/>
      <c r="B23" s="197" t="s">
        <v>26</v>
      </c>
      <c r="C23" s="187">
        <v>226521</v>
      </c>
      <c r="D23" s="200"/>
      <c r="E23" s="48"/>
      <c r="F23" s="48"/>
      <c r="G23" s="48"/>
    </row>
    <row r="24" spans="1:7" ht="15">
      <c r="A24" s="7"/>
      <c r="B24" s="197" t="s">
        <v>25</v>
      </c>
      <c r="C24" s="187">
        <v>10000</v>
      </c>
      <c r="D24" s="200"/>
      <c r="E24" s="48"/>
      <c r="F24" s="48"/>
      <c r="G24" s="48"/>
    </row>
    <row r="25" spans="1:7" ht="15">
      <c r="A25" s="7"/>
      <c r="B25" s="197" t="s">
        <v>19</v>
      </c>
      <c r="C25" s="187">
        <v>35050</v>
      </c>
      <c r="D25" s="200"/>
      <c r="E25" s="48"/>
      <c r="F25" s="48"/>
      <c r="G25" s="48"/>
    </row>
    <row r="26" spans="1:7" ht="15">
      <c r="A26" s="7"/>
      <c r="B26" s="197" t="s">
        <v>18</v>
      </c>
      <c r="C26" s="187">
        <v>1025079</v>
      </c>
      <c r="D26" s="200"/>
      <c r="E26" s="48"/>
      <c r="F26" s="48"/>
      <c r="G26" s="48"/>
    </row>
    <row r="27" spans="1:7" ht="15">
      <c r="A27" s="7"/>
      <c r="B27" s="197" t="s">
        <v>20</v>
      </c>
      <c r="C27" s="187">
        <v>270148</v>
      </c>
      <c r="D27" s="200"/>
      <c r="E27" s="48"/>
      <c r="F27" s="48"/>
      <c r="G27" s="48"/>
    </row>
    <row r="28" spans="1:7" ht="15">
      <c r="A28" s="7"/>
      <c r="B28" s="197" t="s">
        <v>21</v>
      </c>
      <c r="C28" s="187">
        <v>42000</v>
      </c>
      <c r="D28" s="200"/>
      <c r="E28" s="48"/>
      <c r="F28" s="48"/>
      <c r="G28" s="48"/>
    </row>
    <row r="29" spans="1:7" ht="15">
      <c r="A29" s="7"/>
      <c r="B29" s="197" t="s">
        <v>29</v>
      </c>
      <c r="C29" s="187">
        <v>15258</v>
      </c>
      <c r="D29" s="200"/>
      <c r="E29" s="48"/>
      <c r="F29" s="48"/>
      <c r="G29" s="48"/>
    </row>
    <row r="30" spans="1:7" ht="15">
      <c r="A30" s="7"/>
      <c r="B30" s="6"/>
      <c r="C30" s="40"/>
      <c r="E30" s="48"/>
      <c r="F30" s="48"/>
      <c r="G30" s="48"/>
    </row>
    <row r="31" spans="1:8" ht="15.75">
      <c r="A31" s="7"/>
      <c r="B31" s="39" t="s">
        <v>16</v>
      </c>
      <c r="C31" s="22">
        <f>SUM(C20:C30)</f>
        <v>1654999</v>
      </c>
      <c r="D31" s="199">
        <v>26832164.77</v>
      </c>
      <c r="E31" s="48"/>
      <c r="F31" s="142"/>
      <c r="G31" s="48"/>
      <c r="H31" s="61"/>
    </row>
    <row r="32" spans="1:7" ht="15.75">
      <c r="A32" s="66"/>
      <c r="B32" s="6"/>
      <c r="C32" s="40"/>
      <c r="D32" s="200"/>
      <c r="G32" s="46"/>
    </row>
    <row r="33" spans="1:4" ht="15.75">
      <c r="A33" s="114" t="s">
        <v>71</v>
      </c>
      <c r="B33" s="197" t="s">
        <v>30</v>
      </c>
      <c r="C33" s="187">
        <v>2921</v>
      </c>
      <c r="D33" s="200"/>
    </row>
    <row r="34" spans="1:4" ht="15">
      <c r="A34" s="67"/>
      <c r="B34" s="197" t="s">
        <v>34</v>
      </c>
      <c r="C34" s="187">
        <v>188</v>
      </c>
      <c r="D34" s="200"/>
    </row>
    <row r="35" spans="1:4" ht="15">
      <c r="A35" s="67"/>
      <c r="B35" s="197" t="s">
        <v>22</v>
      </c>
      <c r="C35" s="187">
        <v>167454</v>
      </c>
      <c r="D35" s="200"/>
    </row>
    <row r="36" spans="1:4" ht="15">
      <c r="A36" s="67"/>
      <c r="B36" s="197" t="s">
        <v>24</v>
      </c>
      <c r="C36" s="187">
        <v>10630</v>
      </c>
      <c r="D36" s="200"/>
    </row>
    <row r="37" spans="1:4" ht="15">
      <c r="A37" s="67"/>
      <c r="B37" s="197" t="s">
        <v>25</v>
      </c>
      <c r="C37" s="187">
        <v>48772</v>
      </c>
      <c r="D37" s="200"/>
    </row>
    <row r="38" spans="1:4" s="68" customFormat="1" ht="15.75">
      <c r="A38" s="67"/>
      <c r="B38" s="197" t="s">
        <v>19</v>
      </c>
      <c r="C38" s="187">
        <v>809229</v>
      </c>
      <c r="D38" s="200"/>
    </row>
    <row r="39" spans="1:4" ht="15">
      <c r="A39" s="67"/>
      <c r="B39" s="197" t="s">
        <v>18</v>
      </c>
      <c r="C39" s="187">
        <v>2687985</v>
      </c>
      <c r="D39" s="200"/>
    </row>
    <row r="40" spans="1:4" ht="15">
      <c r="A40" s="67"/>
      <c r="B40" s="197" t="s">
        <v>20</v>
      </c>
      <c r="C40" s="187">
        <v>463431</v>
      </c>
      <c r="D40" s="200"/>
    </row>
    <row r="41" spans="1:4" ht="15">
      <c r="A41" s="67"/>
      <c r="B41" s="197" t="s">
        <v>21</v>
      </c>
      <c r="C41" s="187">
        <v>29540</v>
      </c>
      <c r="D41" s="200"/>
    </row>
    <row r="42" spans="1:3" ht="15">
      <c r="A42" s="7"/>
      <c r="B42" s="197" t="s">
        <v>29</v>
      </c>
      <c r="C42" s="187">
        <v>94088</v>
      </c>
    </row>
    <row r="43" spans="1:4" ht="15">
      <c r="A43" s="7"/>
      <c r="B43" s="6"/>
      <c r="C43" s="8"/>
      <c r="D43" s="200"/>
    </row>
    <row r="44" spans="1:6" ht="15.75">
      <c r="A44" s="7"/>
      <c r="B44" s="39" t="s">
        <v>16</v>
      </c>
      <c r="C44" s="22">
        <f>SUM(C33:C43)</f>
        <v>4314238</v>
      </c>
      <c r="D44" s="199">
        <v>46555364.7</v>
      </c>
      <c r="F44" s="46"/>
    </row>
    <row r="45" spans="1:3" ht="15">
      <c r="A45" s="69"/>
      <c r="B45" s="6"/>
      <c r="C45" s="8"/>
    </row>
    <row r="46" spans="1:4" ht="15.75">
      <c r="A46" s="114" t="s">
        <v>88</v>
      </c>
      <c r="B46" s="197" t="s">
        <v>18</v>
      </c>
      <c r="C46" s="187">
        <v>10726</v>
      </c>
      <c r="D46" s="200"/>
    </row>
    <row r="47" spans="1:4" ht="15">
      <c r="A47" s="7"/>
      <c r="B47" s="6"/>
      <c r="C47" s="6"/>
      <c r="D47" s="200"/>
    </row>
    <row r="48" spans="1:4" ht="15.75">
      <c r="A48" s="7"/>
      <c r="B48" s="39" t="s">
        <v>16</v>
      </c>
      <c r="C48" s="22">
        <f>SUM(C46:C47)</f>
        <v>10726</v>
      </c>
      <c r="D48" s="199">
        <v>134080</v>
      </c>
    </row>
    <row r="49" spans="1:4" ht="15">
      <c r="A49" s="7"/>
      <c r="B49" s="6"/>
      <c r="C49" s="40"/>
      <c r="D49" s="200"/>
    </row>
    <row r="50" spans="1:4" ht="15.75">
      <c r="A50" s="114" t="s">
        <v>82</v>
      </c>
      <c r="B50" s="197" t="s">
        <v>27</v>
      </c>
      <c r="C50" s="187">
        <v>142</v>
      </c>
      <c r="D50" s="200"/>
    </row>
    <row r="51" spans="1:4" ht="15.75">
      <c r="A51" s="38"/>
      <c r="B51" s="197" t="s">
        <v>22</v>
      </c>
      <c r="C51" s="187">
        <v>1095</v>
      </c>
      <c r="D51" s="200"/>
    </row>
    <row r="52" spans="1:3" ht="15">
      <c r="A52" s="7"/>
      <c r="B52" s="197" t="s">
        <v>25</v>
      </c>
      <c r="C52" s="187">
        <v>2634</v>
      </c>
    </row>
    <row r="53" spans="1:4" ht="15">
      <c r="A53" s="7"/>
      <c r="B53" s="197" t="s">
        <v>19</v>
      </c>
      <c r="C53" s="187">
        <v>22182</v>
      </c>
      <c r="D53" s="200"/>
    </row>
    <row r="54" spans="1:4" s="68" customFormat="1" ht="15.75">
      <c r="A54" s="7"/>
      <c r="B54" s="197" t="s">
        <v>18</v>
      </c>
      <c r="C54" s="187">
        <v>332657</v>
      </c>
      <c r="D54" s="200"/>
    </row>
    <row r="55" spans="1:4" ht="15">
      <c r="A55" s="7"/>
      <c r="B55" s="6"/>
      <c r="C55" s="40"/>
      <c r="D55" s="200"/>
    </row>
    <row r="56" spans="1:6" ht="15.75">
      <c r="A56" s="38"/>
      <c r="B56" s="39" t="s">
        <v>16</v>
      </c>
      <c r="C56" s="22">
        <f>SUM(C50:C55)</f>
        <v>358710</v>
      </c>
      <c r="D56" s="199">
        <v>8174658.23</v>
      </c>
      <c r="F56" s="46"/>
    </row>
    <row r="57" spans="1:4" ht="15">
      <c r="A57" s="7"/>
      <c r="B57" s="6"/>
      <c r="C57" s="8"/>
      <c r="D57" s="200"/>
    </row>
    <row r="58" spans="1:4" ht="15.75">
      <c r="A58" s="114" t="s">
        <v>84</v>
      </c>
      <c r="B58" s="197" t="s">
        <v>40</v>
      </c>
      <c r="C58" s="187">
        <v>7300</v>
      </c>
      <c r="D58" s="200"/>
    </row>
    <row r="59" spans="1:4" ht="15">
      <c r="A59" s="7"/>
      <c r="B59" s="197" t="s">
        <v>22</v>
      </c>
      <c r="C59" s="187">
        <v>175836</v>
      </c>
      <c r="D59" s="200"/>
    </row>
    <row r="60" spans="1:4" ht="15">
      <c r="A60" s="7"/>
      <c r="B60" s="197" t="s">
        <v>24</v>
      </c>
      <c r="C60" s="187">
        <v>7696</v>
      </c>
      <c r="D60" s="200"/>
    </row>
    <row r="61" spans="1:4" ht="15">
      <c r="A61" s="7"/>
      <c r="B61" s="197" t="s">
        <v>28</v>
      </c>
      <c r="C61" s="187">
        <v>1000</v>
      </c>
      <c r="D61" s="200"/>
    </row>
    <row r="62" spans="1:3" ht="15">
      <c r="A62" s="7"/>
      <c r="B62" s="197" t="s">
        <v>25</v>
      </c>
      <c r="C62" s="187">
        <v>500</v>
      </c>
    </row>
    <row r="63" spans="1:4" ht="15">
      <c r="A63" s="7"/>
      <c r="B63" s="197" t="s">
        <v>19</v>
      </c>
      <c r="C63" s="187">
        <v>296463</v>
      </c>
      <c r="D63" s="200"/>
    </row>
    <row r="64" spans="1:4" s="68" customFormat="1" ht="15.75">
      <c r="A64" s="7"/>
      <c r="B64" s="197" t="s">
        <v>18</v>
      </c>
      <c r="C64" s="187">
        <v>424720</v>
      </c>
      <c r="D64" s="200"/>
    </row>
    <row r="65" spans="1:4" ht="15">
      <c r="A65" s="7"/>
      <c r="B65" s="197" t="s">
        <v>20</v>
      </c>
      <c r="C65" s="187">
        <v>119915</v>
      </c>
      <c r="D65" s="200"/>
    </row>
    <row r="66" spans="1:4" ht="15">
      <c r="A66" s="7"/>
      <c r="B66" s="197" t="s">
        <v>21</v>
      </c>
      <c r="C66" s="187">
        <v>54960</v>
      </c>
      <c r="D66" s="200"/>
    </row>
    <row r="67" spans="2:4" ht="15">
      <c r="B67" s="6"/>
      <c r="C67" s="70"/>
      <c r="D67" s="200"/>
    </row>
    <row r="68" spans="1:4" ht="15.75">
      <c r="A68" s="7"/>
      <c r="B68" s="39" t="s">
        <v>16</v>
      </c>
      <c r="C68" s="22">
        <f>SUM(C58:C67)</f>
        <v>1088390</v>
      </c>
      <c r="D68" s="199">
        <v>16289825.3</v>
      </c>
    </row>
    <row r="69" spans="1:4" ht="15">
      <c r="A69" s="7"/>
      <c r="B69" s="6"/>
      <c r="C69" s="8"/>
      <c r="D69" s="200"/>
    </row>
    <row r="70" spans="1:4" ht="15.75">
      <c r="A70" s="114" t="s">
        <v>108</v>
      </c>
      <c r="B70" s="6"/>
      <c r="C70" s="40"/>
      <c r="D70" s="200"/>
    </row>
    <row r="71" spans="1:4" ht="15.75">
      <c r="A71" s="7"/>
      <c r="B71" s="197" t="s">
        <v>22</v>
      </c>
      <c r="C71" s="187">
        <v>7300</v>
      </c>
      <c r="D71" s="199"/>
    </row>
    <row r="72" spans="1:4" ht="15">
      <c r="A72" s="7"/>
      <c r="B72" s="197" t="s">
        <v>24</v>
      </c>
      <c r="C72" s="187">
        <v>2900</v>
      </c>
      <c r="D72" s="200"/>
    </row>
    <row r="73" spans="1:4" ht="15">
      <c r="A73" s="7"/>
      <c r="B73" s="197" t="s">
        <v>25</v>
      </c>
      <c r="C73" s="187">
        <v>2395</v>
      </c>
      <c r="D73" s="200"/>
    </row>
    <row r="74" spans="1:4" ht="15">
      <c r="A74" s="7"/>
      <c r="B74" s="197" t="s">
        <v>19</v>
      </c>
      <c r="C74" s="187">
        <v>605583</v>
      </c>
      <c r="D74" s="200"/>
    </row>
    <row r="75" spans="1:4" ht="15">
      <c r="A75" s="7"/>
      <c r="B75" s="197" t="s">
        <v>18</v>
      </c>
      <c r="C75" s="187">
        <v>761145</v>
      </c>
      <c r="D75" s="200"/>
    </row>
    <row r="76" spans="1:4" ht="15">
      <c r="A76" s="7"/>
      <c r="B76" s="197" t="s">
        <v>20</v>
      </c>
      <c r="C76" s="187">
        <v>60964</v>
      </c>
      <c r="D76" s="200"/>
    </row>
    <row r="77" spans="1:4" ht="15">
      <c r="A77" s="7"/>
      <c r="B77" s="6"/>
      <c r="C77" s="8"/>
      <c r="D77" s="200"/>
    </row>
    <row r="78" spans="1:6" ht="15.75">
      <c r="A78" s="7"/>
      <c r="B78" s="39" t="s">
        <v>16</v>
      </c>
      <c r="C78" s="22">
        <f>SUM(C71:C77)</f>
        <v>1440287</v>
      </c>
      <c r="D78" s="199">
        <v>18604874.95</v>
      </c>
      <c r="F78" s="46"/>
    </row>
    <row r="79" spans="1:3" s="68" customFormat="1" ht="15.75">
      <c r="A79" s="7"/>
      <c r="B79" s="6"/>
      <c r="C79" s="8"/>
    </row>
    <row r="80" spans="1:4" ht="15.75">
      <c r="A80" s="114" t="s">
        <v>87</v>
      </c>
      <c r="B80" s="197" t="s">
        <v>22</v>
      </c>
      <c r="C80" s="187">
        <v>294</v>
      </c>
      <c r="D80" s="200"/>
    </row>
    <row r="81" spans="1:4" ht="15">
      <c r="A81" s="7"/>
      <c r="B81" s="197" t="s">
        <v>24</v>
      </c>
      <c r="C81" s="187">
        <v>296</v>
      </c>
      <c r="D81" s="200"/>
    </row>
    <row r="82" spans="1:4" ht="15">
      <c r="A82" s="7"/>
      <c r="B82" s="197" t="s">
        <v>19</v>
      </c>
      <c r="C82" s="187">
        <v>106800</v>
      </c>
      <c r="D82" s="200"/>
    </row>
    <row r="83" spans="1:4" ht="15">
      <c r="A83" s="7"/>
      <c r="B83" s="197" t="s">
        <v>18</v>
      </c>
      <c r="C83" s="187">
        <v>61920</v>
      </c>
      <c r="D83" s="200"/>
    </row>
    <row r="84" spans="1:4" ht="15.75">
      <c r="A84" s="38"/>
      <c r="B84" s="197" t="s">
        <v>20</v>
      </c>
      <c r="C84" s="187">
        <v>48161</v>
      </c>
      <c r="D84" s="200"/>
    </row>
    <row r="85" spans="1:4" ht="15">
      <c r="A85" s="7"/>
      <c r="B85" s="197" t="s">
        <v>21</v>
      </c>
      <c r="C85" s="187">
        <v>16870</v>
      </c>
      <c r="D85" s="200"/>
    </row>
    <row r="86" spans="1:4" ht="15">
      <c r="A86" s="67"/>
      <c r="B86" s="6"/>
      <c r="C86" s="8"/>
      <c r="D86" s="200"/>
    </row>
    <row r="87" spans="1:6" ht="15.75">
      <c r="A87" s="67"/>
      <c r="B87" s="39" t="s">
        <v>16</v>
      </c>
      <c r="C87" s="22">
        <f>SUM(C80:C86)</f>
        <v>234341</v>
      </c>
      <c r="D87" s="199">
        <v>3355178.3</v>
      </c>
      <c r="F87" s="46"/>
    </row>
    <row r="88" spans="1:4" ht="15">
      <c r="A88" s="67"/>
      <c r="B88" s="6"/>
      <c r="C88" s="8"/>
      <c r="D88" s="200"/>
    </row>
    <row r="89" spans="1:4" ht="15.75">
      <c r="A89" s="114" t="s">
        <v>86</v>
      </c>
      <c r="B89" s="197" t="s">
        <v>34</v>
      </c>
      <c r="C89" s="187">
        <v>10</v>
      </c>
      <c r="D89" s="200"/>
    </row>
    <row r="90" spans="1:4" ht="15">
      <c r="A90" s="67"/>
      <c r="B90" s="197" t="s">
        <v>27</v>
      </c>
      <c r="C90" s="187">
        <v>1541</v>
      </c>
      <c r="D90" s="200"/>
    </row>
    <row r="91" spans="1:6" ht="15">
      <c r="A91" s="67"/>
      <c r="B91" s="197" t="s">
        <v>35</v>
      </c>
      <c r="C91" s="187">
        <v>26000</v>
      </c>
      <c r="F91" s="19"/>
    </row>
    <row r="92" spans="2:6" ht="15">
      <c r="B92" s="197" t="s">
        <v>22</v>
      </c>
      <c r="C92" s="187">
        <v>23496</v>
      </c>
      <c r="D92" s="200"/>
      <c r="F92" s="54"/>
    </row>
    <row r="93" spans="1:6" ht="15">
      <c r="A93" s="67"/>
      <c r="B93" s="197" t="s">
        <v>24</v>
      </c>
      <c r="C93" s="187">
        <v>31550</v>
      </c>
      <c r="D93" s="200"/>
      <c r="F93" s="71"/>
    </row>
    <row r="94" spans="1:6" ht="15">
      <c r="A94" s="67"/>
      <c r="B94" s="197" t="s">
        <v>25</v>
      </c>
      <c r="C94" s="187">
        <v>21200</v>
      </c>
      <c r="D94" s="200"/>
      <c r="F94" s="71"/>
    </row>
    <row r="95" spans="1:6" ht="15">
      <c r="A95" s="67"/>
      <c r="B95" s="197" t="s">
        <v>19</v>
      </c>
      <c r="C95" s="187">
        <v>635079</v>
      </c>
      <c r="D95" s="200"/>
      <c r="F95" s="71"/>
    </row>
    <row r="96" spans="1:6" ht="15">
      <c r="A96" s="67"/>
      <c r="B96" s="197" t="s">
        <v>18</v>
      </c>
      <c r="C96" s="187">
        <v>113663</v>
      </c>
      <c r="D96" s="200"/>
      <c r="F96" s="71"/>
    </row>
    <row r="97" spans="1:6" ht="15">
      <c r="A97" s="67"/>
      <c r="B97" s="197" t="s">
        <v>20</v>
      </c>
      <c r="C97" s="187">
        <v>3400</v>
      </c>
      <c r="D97" s="200"/>
      <c r="F97" s="71"/>
    </row>
    <row r="98" spans="1:6" ht="15">
      <c r="A98" s="67"/>
      <c r="B98" s="197" t="s">
        <v>21</v>
      </c>
      <c r="C98" s="187">
        <v>3130</v>
      </c>
      <c r="D98" s="200"/>
      <c r="F98" s="71"/>
    </row>
    <row r="99" spans="1:6" ht="15">
      <c r="A99" s="67"/>
      <c r="B99" s="6"/>
      <c r="C99" s="8"/>
      <c r="D99" s="200"/>
      <c r="F99" s="54"/>
    </row>
    <row r="100" spans="1:6" ht="15.75">
      <c r="A100" s="67"/>
      <c r="B100" s="39" t="s">
        <v>16</v>
      </c>
      <c r="C100" s="22">
        <f>SUM(C89:C99)</f>
        <v>859069</v>
      </c>
      <c r="D100" s="199">
        <v>15021900.97</v>
      </c>
      <c r="F100" s="54"/>
    </row>
    <row r="101" spans="1:6" ht="15">
      <c r="A101" s="7"/>
      <c r="B101" s="6"/>
      <c r="C101" s="40"/>
      <c r="D101" s="200"/>
      <c r="F101" s="54"/>
    </row>
    <row r="102" spans="1:6" ht="15.75">
      <c r="A102" s="114" t="s">
        <v>78</v>
      </c>
      <c r="B102" s="197" t="s">
        <v>34</v>
      </c>
      <c r="C102" s="187">
        <v>11981</v>
      </c>
      <c r="D102" s="200"/>
      <c r="F102" s="71"/>
    </row>
    <row r="103" spans="2:7" ht="15">
      <c r="B103" s="197" t="s">
        <v>27</v>
      </c>
      <c r="C103" s="187">
        <v>2145</v>
      </c>
      <c r="D103" s="200"/>
      <c r="F103" s="54"/>
      <c r="G103" s="18"/>
    </row>
    <row r="104" spans="2:6" ht="15">
      <c r="B104" s="197" t="s">
        <v>35</v>
      </c>
      <c r="C104" s="187">
        <v>55720</v>
      </c>
      <c r="D104" s="200"/>
      <c r="F104" s="54"/>
    </row>
    <row r="105" spans="2:6" ht="15">
      <c r="B105" s="197" t="s">
        <v>40</v>
      </c>
      <c r="C105" s="187">
        <v>51982</v>
      </c>
      <c r="D105" s="200"/>
      <c r="F105" s="54"/>
    </row>
    <row r="106" spans="2:7" ht="15">
      <c r="B106" s="197" t="s">
        <v>23</v>
      </c>
      <c r="C106" s="187">
        <v>964562</v>
      </c>
      <c r="F106" s="6"/>
      <c r="G106" s="8"/>
    </row>
    <row r="107" spans="2:7" ht="15">
      <c r="B107" s="197" t="s">
        <v>22</v>
      </c>
      <c r="C107" s="187">
        <v>187826</v>
      </c>
      <c r="D107" s="200"/>
      <c r="F107" s="6"/>
      <c r="G107" s="8"/>
    </row>
    <row r="108" spans="2:7" ht="15">
      <c r="B108" s="197" t="s">
        <v>24</v>
      </c>
      <c r="C108" s="187">
        <v>45338</v>
      </c>
      <c r="D108" s="200"/>
      <c r="F108" s="6"/>
      <c r="G108" s="8"/>
    </row>
    <row r="109" spans="2:7" ht="15">
      <c r="B109" s="197" t="s">
        <v>28</v>
      </c>
      <c r="C109" s="187">
        <v>3298</v>
      </c>
      <c r="D109" s="200"/>
      <c r="F109" s="6"/>
      <c r="G109" s="8"/>
    </row>
    <row r="110" spans="2:7" ht="15">
      <c r="B110" s="197" t="s">
        <v>25</v>
      </c>
      <c r="C110" s="187">
        <v>22240</v>
      </c>
      <c r="D110" s="200"/>
      <c r="F110" s="40"/>
      <c r="G110" s="8"/>
    </row>
    <row r="111" spans="2:7" ht="15">
      <c r="B111" s="197" t="s">
        <v>19</v>
      </c>
      <c r="C111" s="187">
        <v>284967</v>
      </c>
      <c r="D111" s="200"/>
      <c r="F111" s="40"/>
      <c r="G111" s="8"/>
    </row>
    <row r="112" spans="2:7" ht="15">
      <c r="B112" s="197" t="s">
        <v>18</v>
      </c>
      <c r="C112" s="187">
        <v>1144727</v>
      </c>
      <c r="D112" s="200"/>
      <c r="F112" s="40"/>
      <c r="G112" s="8"/>
    </row>
    <row r="113" spans="2:7" ht="15">
      <c r="B113" s="197" t="s">
        <v>20</v>
      </c>
      <c r="C113" s="187">
        <v>196929</v>
      </c>
      <c r="D113" s="200"/>
      <c r="F113" s="40"/>
      <c r="G113" s="8"/>
    </row>
    <row r="114" spans="2:7" ht="15">
      <c r="B114" s="197" t="s">
        <v>21</v>
      </c>
      <c r="C114" s="187">
        <v>4407</v>
      </c>
      <c r="D114" s="200"/>
      <c r="F114" s="40"/>
      <c r="G114" s="8"/>
    </row>
    <row r="115" spans="2:7" ht="15">
      <c r="B115" s="194"/>
      <c r="C115" s="195"/>
      <c r="D115" s="200"/>
      <c r="F115" s="6"/>
      <c r="G115" s="8"/>
    </row>
    <row r="116" spans="1:7" ht="15.75">
      <c r="A116" s="48"/>
      <c r="B116" s="39" t="s">
        <v>16</v>
      </c>
      <c r="C116" s="22">
        <f>SUM(C102:C115)</f>
        <v>2976122</v>
      </c>
      <c r="D116" s="199">
        <v>33633842.1</v>
      </c>
      <c r="F116" s="40"/>
      <c r="G116" s="8"/>
    </row>
    <row r="117" spans="6:7" ht="15">
      <c r="F117" s="6"/>
      <c r="G117" s="8"/>
    </row>
    <row r="118" spans="1:7" ht="15.75">
      <c r="A118" s="114" t="s">
        <v>72</v>
      </c>
      <c r="B118" s="197" t="s">
        <v>80</v>
      </c>
      <c r="C118" s="187">
        <v>140</v>
      </c>
      <c r="D118" s="200"/>
      <c r="F118" s="6"/>
      <c r="G118" s="8"/>
    </row>
    <row r="119" spans="2:7" ht="15">
      <c r="B119" s="197" t="s">
        <v>27</v>
      </c>
      <c r="C119" s="187">
        <v>14239</v>
      </c>
      <c r="D119" s="200"/>
      <c r="F119" s="6"/>
      <c r="G119" s="8"/>
    </row>
    <row r="120" spans="2:7" ht="15">
      <c r="B120" s="197" t="s">
        <v>22</v>
      </c>
      <c r="C120" s="187">
        <v>221457</v>
      </c>
      <c r="D120" s="200"/>
      <c r="F120" s="6"/>
      <c r="G120" s="8"/>
    </row>
    <row r="121" spans="1:7" ht="15">
      <c r="A121" s="7"/>
      <c r="B121" s="197" t="s">
        <v>28</v>
      </c>
      <c r="C121" s="187">
        <v>50</v>
      </c>
      <c r="D121" s="200"/>
      <c r="F121" s="6"/>
      <c r="G121" s="8"/>
    </row>
    <row r="122" spans="1:7" ht="15.75">
      <c r="A122" s="38"/>
      <c r="B122" s="197" t="s">
        <v>25</v>
      </c>
      <c r="C122" s="187">
        <v>15597</v>
      </c>
      <c r="D122" s="200"/>
      <c r="F122" s="6"/>
      <c r="G122" s="8"/>
    </row>
    <row r="123" spans="1:7" ht="15">
      <c r="A123" s="72"/>
      <c r="B123" s="197" t="s">
        <v>19</v>
      </c>
      <c r="C123" s="187">
        <v>182122</v>
      </c>
      <c r="D123" s="200"/>
      <c r="F123" s="6"/>
      <c r="G123" s="8"/>
    </row>
    <row r="124" spans="1:7" ht="15">
      <c r="A124" s="72"/>
      <c r="B124" s="197" t="s">
        <v>18</v>
      </c>
      <c r="C124" s="187">
        <v>1104517</v>
      </c>
      <c r="D124" s="200"/>
      <c r="F124" s="6"/>
      <c r="G124" s="8"/>
    </row>
    <row r="125" spans="1:7" ht="15">
      <c r="A125" s="72"/>
      <c r="B125" s="197" t="s">
        <v>20</v>
      </c>
      <c r="C125" s="187">
        <v>13150</v>
      </c>
      <c r="D125" s="200"/>
      <c r="F125" s="6"/>
      <c r="G125" s="8"/>
    </row>
    <row r="126" spans="1:7" ht="15">
      <c r="A126" s="72"/>
      <c r="B126" s="197" t="s">
        <v>21</v>
      </c>
      <c r="C126" s="187">
        <v>102502</v>
      </c>
      <c r="F126" s="6"/>
      <c r="G126" s="8"/>
    </row>
    <row r="127" spans="1:7" ht="15">
      <c r="A127" s="72"/>
      <c r="B127" s="6"/>
      <c r="C127" s="29"/>
      <c r="D127" s="200"/>
      <c r="F127" s="6"/>
      <c r="G127" s="8"/>
    </row>
    <row r="128" spans="1:7" ht="15.75">
      <c r="A128" s="72"/>
      <c r="B128" s="39" t="s">
        <v>16</v>
      </c>
      <c r="C128" s="22">
        <f>SUM(C118:C127)</f>
        <v>1653774</v>
      </c>
      <c r="D128" s="199">
        <v>34406197.37</v>
      </c>
      <c r="F128" s="40"/>
      <c r="G128" s="8"/>
    </row>
    <row r="129" spans="1:7" ht="15">
      <c r="A129" s="72"/>
      <c r="B129" s="6"/>
      <c r="C129" s="196"/>
      <c r="D129" s="200"/>
      <c r="F129" s="6"/>
      <c r="G129" s="8"/>
    </row>
    <row r="130" spans="1:7" ht="15.75">
      <c r="A130" s="114" t="s">
        <v>73</v>
      </c>
      <c r="B130" s="197" t="s">
        <v>22</v>
      </c>
      <c r="C130" s="187">
        <v>326221</v>
      </c>
      <c r="D130" s="200"/>
      <c r="F130" s="6"/>
      <c r="G130" s="8"/>
    </row>
    <row r="131" spans="1:7" ht="13.5" customHeight="1">
      <c r="A131" s="7"/>
      <c r="B131" s="197" t="s">
        <v>28</v>
      </c>
      <c r="C131" s="187">
        <v>15703</v>
      </c>
      <c r="D131" s="200"/>
      <c r="F131" s="6"/>
      <c r="G131" s="8"/>
    </row>
    <row r="132" spans="1:7" ht="15.75">
      <c r="A132" s="38"/>
      <c r="B132" s="197" t="s">
        <v>25</v>
      </c>
      <c r="C132" s="187">
        <v>30264</v>
      </c>
      <c r="D132" s="200"/>
      <c r="F132" s="6"/>
      <c r="G132" s="6"/>
    </row>
    <row r="133" spans="1:4" ht="15">
      <c r="A133" s="67"/>
      <c r="B133" s="197" t="s">
        <v>19</v>
      </c>
      <c r="C133" s="187">
        <v>110299</v>
      </c>
      <c r="D133" s="200"/>
    </row>
    <row r="134" spans="1:3" ht="15">
      <c r="A134" s="67"/>
      <c r="B134" s="197" t="s">
        <v>18</v>
      </c>
      <c r="C134" s="187">
        <v>290529</v>
      </c>
    </row>
    <row r="135" spans="1:4" ht="15">
      <c r="A135" s="67"/>
      <c r="B135" s="197" t="s">
        <v>20</v>
      </c>
      <c r="C135" s="187">
        <v>4900</v>
      </c>
      <c r="D135" s="200"/>
    </row>
    <row r="136" spans="1:4" ht="15">
      <c r="A136" s="67"/>
      <c r="B136" s="197" t="s">
        <v>31</v>
      </c>
      <c r="C136" s="187">
        <v>4235</v>
      </c>
      <c r="D136" s="200"/>
    </row>
    <row r="137" spans="1:4" ht="15">
      <c r="A137" s="67"/>
      <c r="B137" s="19"/>
      <c r="C137" s="29"/>
      <c r="D137" s="200"/>
    </row>
    <row r="138" spans="1:6" ht="15.75">
      <c r="A138" s="67"/>
      <c r="B138" s="39" t="s">
        <v>16</v>
      </c>
      <c r="C138" s="22">
        <f>SUM(C130:C137)</f>
        <v>782151</v>
      </c>
      <c r="D138" s="199">
        <v>17622008.42</v>
      </c>
      <c r="F138" s="46"/>
    </row>
    <row r="139" spans="1:4" ht="15">
      <c r="A139" s="67"/>
      <c r="B139" s="19"/>
      <c r="C139" s="29"/>
      <c r="D139" s="200"/>
    </row>
    <row r="140" spans="1:6" ht="15.75">
      <c r="A140" s="114" t="s">
        <v>83</v>
      </c>
      <c r="B140" s="197" t="s">
        <v>28</v>
      </c>
      <c r="C140" s="187">
        <v>0</v>
      </c>
      <c r="D140" s="200"/>
      <c r="E140" s="193"/>
      <c r="F140" s="193"/>
    </row>
    <row r="141" spans="1:6" ht="15">
      <c r="A141" s="67"/>
      <c r="B141" s="197" t="s">
        <v>25</v>
      </c>
      <c r="C141" s="187">
        <v>6070</v>
      </c>
      <c r="D141" s="200"/>
      <c r="E141" s="193"/>
      <c r="F141" s="193"/>
    </row>
    <row r="142" spans="1:6" ht="15">
      <c r="A142" s="7"/>
      <c r="B142" s="197" t="s">
        <v>19</v>
      </c>
      <c r="C142" s="187">
        <v>111417</v>
      </c>
      <c r="D142" s="200"/>
      <c r="E142" s="193"/>
      <c r="F142" s="193"/>
    </row>
    <row r="143" spans="1:6" ht="15">
      <c r="A143" s="7"/>
      <c r="B143" s="197" t="s">
        <v>18</v>
      </c>
      <c r="C143" s="187">
        <v>107714</v>
      </c>
      <c r="D143" s="200"/>
      <c r="E143" s="193"/>
      <c r="F143" s="193"/>
    </row>
    <row r="144" spans="1:6" ht="15">
      <c r="A144" s="7"/>
      <c r="B144" s="197" t="s">
        <v>20</v>
      </c>
      <c r="C144" s="187">
        <v>49604</v>
      </c>
      <c r="D144" s="200"/>
      <c r="E144" s="193"/>
      <c r="F144" s="193"/>
    </row>
    <row r="145" spans="1:6" ht="15">
      <c r="A145" s="7"/>
      <c r="B145" s="197" t="s">
        <v>21</v>
      </c>
      <c r="C145" s="187">
        <v>4000</v>
      </c>
      <c r="D145" s="200"/>
      <c r="E145" s="193"/>
      <c r="F145" s="193"/>
    </row>
    <row r="146" spans="1:4" ht="15.75">
      <c r="A146" s="38"/>
      <c r="D146" s="200"/>
    </row>
    <row r="147" spans="1:6" ht="15.75">
      <c r="A147" s="67"/>
      <c r="B147" s="39" t="s">
        <v>16</v>
      </c>
      <c r="C147" s="22">
        <f>SUM(C140:C146)</f>
        <v>278805</v>
      </c>
      <c r="D147" s="199">
        <v>3486448.13</v>
      </c>
      <c r="F147" s="46"/>
    </row>
    <row r="148" spans="1:3" ht="15">
      <c r="A148" s="67"/>
      <c r="B148" s="6"/>
      <c r="C148" s="196"/>
    </row>
    <row r="149" spans="1:4" ht="15.75">
      <c r="A149" s="114" t="s">
        <v>68</v>
      </c>
      <c r="B149" s="197" t="s">
        <v>30</v>
      </c>
      <c r="C149" s="187">
        <v>7990</v>
      </c>
      <c r="D149" s="200"/>
    </row>
    <row r="150" spans="1:8" ht="15.75">
      <c r="A150" s="67"/>
      <c r="B150" s="197" t="s">
        <v>27</v>
      </c>
      <c r="C150" s="187">
        <v>3692</v>
      </c>
      <c r="D150" s="200"/>
      <c r="H150" s="50"/>
    </row>
    <row r="151" spans="1:4" ht="15">
      <c r="A151" s="67"/>
      <c r="B151" s="197" t="s">
        <v>22</v>
      </c>
      <c r="C151" s="187">
        <v>54661</v>
      </c>
      <c r="D151" s="200"/>
    </row>
    <row r="152" spans="1:4" ht="15">
      <c r="A152" s="7"/>
      <c r="B152" s="197" t="s">
        <v>24</v>
      </c>
      <c r="C152" s="187">
        <v>78301</v>
      </c>
      <c r="D152" s="200"/>
    </row>
    <row r="153" spans="1:4" ht="15">
      <c r="A153" s="7"/>
      <c r="B153" s="197" t="s">
        <v>28</v>
      </c>
      <c r="C153" s="187">
        <v>3604</v>
      </c>
      <c r="D153" s="200"/>
    </row>
    <row r="154" spans="1:4" ht="15.75">
      <c r="A154" s="38"/>
      <c r="B154" s="197" t="s">
        <v>26</v>
      </c>
      <c r="C154" s="187">
        <v>2747</v>
      </c>
      <c r="D154" s="200"/>
    </row>
    <row r="155" spans="1:4" ht="15.75">
      <c r="A155" s="38"/>
      <c r="B155" s="197" t="s">
        <v>25</v>
      </c>
      <c r="C155" s="187">
        <v>10778</v>
      </c>
      <c r="D155" s="200"/>
    </row>
    <row r="156" spans="1:4" ht="15.75">
      <c r="A156" s="38"/>
      <c r="B156" s="197" t="s">
        <v>19</v>
      </c>
      <c r="C156" s="187">
        <v>1185868</v>
      </c>
      <c r="D156" s="200"/>
    </row>
    <row r="157" spans="1:7" ht="15">
      <c r="A157" s="7"/>
      <c r="B157" s="197" t="s">
        <v>18</v>
      </c>
      <c r="C157" s="187">
        <v>2851345</v>
      </c>
      <c r="F157" s="6"/>
      <c r="G157" s="8"/>
    </row>
    <row r="158" spans="1:7" ht="15">
      <c r="A158" s="7"/>
      <c r="B158" s="197" t="s">
        <v>20</v>
      </c>
      <c r="C158" s="187">
        <v>1193421</v>
      </c>
      <c r="D158" s="200"/>
      <c r="F158" s="6"/>
      <c r="G158" s="6"/>
    </row>
    <row r="159" spans="1:7" ht="15.75">
      <c r="A159" s="7"/>
      <c r="B159" s="197" t="s">
        <v>21</v>
      </c>
      <c r="C159" s="187">
        <v>277942</v>
      </c>
      <c r="D159" s="200"/>
      <c r="F159" s="39"/>
      <c r="G159" s="22"/>
    </row>
    <row r="160" spans="2:4" ht="15">
      <c r="B160" s="197" t="s">
        <v>31</v>
      </c>
      <c r="C160" s="187">
        <v>36966</v>
      </c>
      <c r="D160" s="200"/>
    </row>
    <row r="161" ht="15">
      <c r="D161" s="200"/>
    </row>
    <row r="162" spans="1:6" ht="15.75">
      <c r="A162" s="5"/>
      <c r="B162" s="39" t="s">
        <v>16</v>
      </c>
      <c r="C162" s="22">
        <f>SUM(C149:C161)</f>
        <v>5707315</v>
      </c>
      <c r="D162" s="199">
        <v>93201371.51</v>
      </c>
      <c r="F162" s="46"/>
    </row>
    <row r="163" spans="1:4" ht="15">
      <c r="A163" s="5"/>
      <c r="D163" s="200"/>
    </row>
    <row r="164" spans="1:4" ht="15.75">
      <c r="A164" s="114" t="s">
        <v>85</v>
      </c>
      <c r="B164" s="197" t="s">
        <v>27</v>
      </c>
      <c r="C164" s="187">
        <v>93</v>
      </c>
      <c r="D164" s="200"/>
    </row>
    <row r="165" spans="1:5" ht="15">
      <c r="A165" s="5"/>
      <c r="B165" s="197" t="s">
        <v>24</v>
      </c>
      <c r="C165" s="187">
        <v>2073</v>
      </c>
      <c r="D165" s="200"/>
      <c r="E165" s="48"/>
    </row>
    <row r="166" spans="1:5" ht="15">
      <c r="A166" s="5"/>
      <c r="B166" s="197" t="s">
        <v>28</v>
      </c>
      <c r="C166" s="187">
        <v>47646</v>
      </c>
      <c r="E166" s="48"/>
    </row>
    <row r="167" spans="1:5" ht="15">
      <c r="A167" s="5"/>
      <c r="B167" s="197" t="s">
        <v>25</v>
      </c>
      <c r="C167" s="187">
        <v>37</v>
      </c>
      <c r="D167" s="62"/>
      <c r="E167" s="48"/>
    </row>
    <row r="168" spans="1:5" ht="15">
      <c r="A168" s="5"/>
      <c r="B168" s="197" t="s">
        <v>19</v>
      </c>
      <c r="C168" s="187">
        <v>403329</v>
      </c>
      <c r="D168" s="62"/>
      <c r="E168" s="48"/>
    </row>
    <row r="169" spans="2:5" ht="15">
      <c r="B169" s="197" t="s">
        <v>18</v>
      </c>
      <c r="C169" s="187">
        <v>730761</v>
      </c>
      <c r="D169" s="62"/>
      <c r="E169" s="48"/>
    </row>
    <row r="170" spans="2:5" ht="15">
      <c r="B170" s="197" t="s">
        <v>20</v>
      </c>
      <c r="C170" s="187">
        <v>455902</v>
      </c>
      <c r="D170" s="62"/>
      <c r="E170" s="48"/>
    </row>
    <row r="171" spans="2:5" ht="15">
      <c r="B171" s="197" t="s">
        <v>21</v>
      </c>
      <c r="C171" s="187">
        <v>212413</v>
      </c>
      <c r="D171" s="62"/>
      <c r="E171" s="48"/>
    </row>
    <row r="172" spans="2:5" ht="15">
      <c r="B172" s="197"/>
      <c r="C172" s="187"/>
      <c r="D172" s="62"/>
      <c r="E172" s="48"/>
    </row>
    <row r="173" spans="2:5" ht="15.75">
      <c r="B173" s="39" t="s">
        <v>16</v>
      </c>
      <c r="C173" s="22">
        <f>SUM(C164:C172)</f>
        <v>1852254</v>
      </c>
      <c r="D173" s="199">
        <v>31952177.25</v>
      </c>
      <c r="E173" s="48"/>
    </row>
    <row r="174" spans="5:6" ht="15">
      <c r="E174" s="48"/>
      <c r="F174" s="46"/>
    </row>
    <row r="175" spans="1:5" ht="15.75">
      <c r="A175" s="114" t="s">
        <v>70</v>
      </c>
      <c r="B175" s="197" t="s">
        <v>27</v>
      </c>
      <c r="C175" s="5">
        <v>15</v>
      </c>
      <c r="D175" s="62"/>
      <c r="E175" s="48"/>
    </row>
    <row r="176" spans="1:4" ht="15">
      <c r="A176" s="5"/>
      <c r="B176" s="197" t="s">
        <v>23</v>
      </c>
      <c r="C176" s="187">
        <v>740000</v>
      </c>
      <c r="D176" s="62"/>
    </row>
    <row r="177" spans="1:4" ht="15">
      <c r="A177" s="5"/>
      <c r="B177" s="197" t="s">
        <v>22</v>
      </c>
      <c r="C177" s="187">
        <v>76828</v>
      </c>
      <c r="D177" s="62"/>
    </row>
    <row r="178" spans="1:4" ht="15.75" customHeight="1">
      <c r="A178" s="5"/>
      <c r="B178" s="197" t="s">
        <v>24</v>
      </c>
      <c r="C178" s="187">
        <v>6287</v>
      </c>
      <c r="D178" s="62"/>
    </row>
    <row r="179" spans="2:5" ht="15">
      <c r="B179" s="197" t="s">
        <v>19</v>
      </c>
      <c r="C179" s="187">
        <v>4078</v>
      </c>
      <c r="D179" s="62"/>
      <c r="E179" s="48"/>
    </row>
    <row r="180" spans="1:5" s="68" customFormat="1" ht="15.75">
      <c r="A180" s="24"/>
      <c r="B180" s="197" t="s">
        <v>18</v>
      </c>
      <c r="C180" s="187">
        <v>150293</v>
      </c>
      <c r="D180" s="62"/>
      <c r="E180" s="48"/>
    </row>
    <row r="181" spans="2:5" ht="15">
      <c r="B181" s="197" t="s">
        <v>20</v>
      </c>
      <c r="C181" s="187">
        <v>8356</v>
      </c>
      <c r="D181" s="62"/>
      <c r="E181" s="48"/>
    </row>
    <row r="182" spans="2:6" ht="15">
      <c r="B182" s="197" t="s">
        <v>21</v>
      </c>
      <c r="C182" s="187">
        <v>6000</v>
      </c>
      <c r="E182" s="48"/>
      <c r="F182" s="46"/>
    </row>
    <row r="183" spans="1:5" ht="15">
      <c r="A183" s="5"/>
      <c r="D183" s="5"/>
      <c r="E183" s="48"/>
    </row>
    <row r="184" spans="1:4" ht="15.75">
      <c r="A184" s="5"/>
      <c r="B184" s="39" t="s">
        <v>16</v>
      </c>
      <c r="C184" s="22">
        <f>SUM(C175:C183)</f>
        <v>991857</v>
      </c>
      <c r="D184" s="199">
        <v>7380166.09</v>
      </c>
    </row>
    <row r="185" spans="1:3" ht="15">
      <c r="A185" s="5"/>
      <c r="C185" s="46"/>
    </row>
    <row r="186" ht="15">
      <c r="A186" s="5"/>
    </row>
    <row r="187" spans="1:4" ht="15.75">
      <c r="A187" s="114" t="s">
        <v>89</v>
      </c>
      <c r="B187" s="123"/>
      <c r="C187" s="116">
        <f>SUM(C184,C173,C162,C147,C138,C128,C116,C100,C87,C78,C68,C56,C48,C44,C31,C18)</f>
        <v>29968466</v>
      </c>
      <c r="D187" s="235">
        <f>SUM(D184,D173,D162,D147,D138,D128,D116,D100,D87,D78,D68,D56,D48,D44,D31,D18)</f>
        <v>438835658.13000005</v>
      </c>
    </row>
    <row r="188" ht="12.75" customHeight="1"/>
    <row r="190" spans="1:4" ht="15">
      <c r="A190" s="7"/>
      <c r="B190" s="6"/>
      <c r="C190" s="6"/>
      <c r="D190" s="65" t="s">
        <v>90</v>
      </c>
    </row>
    <row r="191" spans="1:4" ht="15">
      <c r="A191" s="6"/>
      <c r="B191" s="6"/>
      <c r="C191" s="6"/>
      <c r="D191" s="65"/>
    </row>
    <row r="192" spans="1:3" ht="15">
      <c r="A192" s="73"/>
      <c r="B192" s="73"/>
      <c r="C192" s="74"/>
    </row>
    <row r="193" ht="15">
      <c r="A193" s="5"/>
    </row>
    <row r="194" ht="15">
      <c r="A194" s="5"/>
    </row>
    <row r="195" ht="15">
      <c r="A195" s="5"/>
    </row>
    <row r="196" ht="15">
      <c r="A196" s="5"/>
    </row>
    <row r="197" ht="15">
      <c r="A197" s="5"/>
    </row>
    <row r="198" ht="15">
      <c r="A198" s="5"/>
    </row>
  </sheetData>
  <sheetProtection/>
  <mergeCells count="1">
    <mergeCell ref="A3:D3"/>
  </mergeCells>
  <hyperlinks>
    <hyperlink ref="A1" location="Index!A1" display="Index"/>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45"/>
  <sheetViews>
    <sheetView zoomScalePageLayoutView="0" workbookViewId="0" topLeftCell="A22">
      <selection activeCell="A43" sqref="A43"/>
    </sheetView>
  </sheetViews>
  <sheetFormatPr defaultColWidth="9.140625" defaultRowHeight="12.75"/>
  <cols>
    <col min="1" max="1" width="129.140625" style="144" customWidth="1"/>
  </cols>
  <sheetData>
    <row r="1" ht="12.75">
      <c r="A1" s="144" t="s">
        <v>111</v>
      </c>
    </row>
    <row r="2" ht="12.75">
      <c r="A2" s="145" t="s">
        <v>117</v>
      </c>
    </row>
    <row r="3" ht="12.75">
      <c r="A3" s="146"/>
    </row>
    <row r="4" ht="15.75">
      <c r="A4" s="150" t="s">
        <v>0</v>
      </c>
    </row>
    <row r="5" ht="12.75">
      <c r="A5" s="147" t="s">
        <v>12</v>
      </c>
    </row>
    <row r="6" ht="12.75">
      <c r="A6" s="148" t="s">
        <v>116</v>
      </c>
    </row>
    <row r="7" ht="12.75">
      <c r="A7" s="148" t="s">
        <v>114</v>
      </c>
    </row>
    <row r="8" ht="25.5">
      <c r="A8" s="148" t="s">
        <v>115</v>
      </c>
    </row>
    <row r="9" ht="12.75">
      <c r="A9" s="149"/>
    </row>
    <row r="10" ht="12.75">
      <c r="A10" s="147" t="s">
        <v>17</v>
      </c>
    </row>
    <row r="11" ht="12.75">
      <c r="A11" s="148" t="s">
        <v>118</v>
      </c>
    </row>
    <row r="12" ht="12.75">
      <c r="A12" s="149"/>
    </row>
    <row r="13" ht="12.75">
      <c r="A13" s="147" t="s">
        <v>2</v>
      </c>
    </row>
    <row r="14" ht="12.75">
      <c r="A14" s="148" t="s">
        <v>119</v>
      </c>
    </row>
    <row r="15" ht="12.75">
      <c r="A15" s="149"/>
    </row>
    <row r="16" ht="12.75">
      <c r="A16" s="146"/>
    </row>
    <row r="17" ht="12.75">
      <c r="A17" s="146"/>
    </row>
    <row r="18" ht="15.75">
      <c r="A18" s="150" t="s">
        <v>1</v>
      </c>
    </row>
    <row r="19" ht="12.75">
      <c r="A19" s="147" t="s">
        <v>125</v>
      </c>
    </row>
    <row r="20" ht="12.75">
      <c r="A20" s="148" t="s">
        <v>120</v>
      </c>
    </row>
    <row r="21" ht="15">
      <c r="A21" s="151"/>
    </row>
    <row r="22" ht="25.5">
      <c r="A22" s="148" t="s">
        <v>124</v>
      </c>
    </row>
    <row r="23" ht="12.75">
      <c r="A23" s="149" t="s">
        <v>112</v>
      </c>
    </row>
    <row r="24" ht="12.75">
      <c r="A24" s="149" t="s">
        <v>113</v>
      </c>
    </row>
    <row r="25" ht="12.75">
      <c r="A25" s="148" t="s">
        <v>121</v>
      </c>
    </row>
    <row r="26" ht="12.75">
      <c r="A26" s="148" t="s">
        <v>122</v>
      </c>
    </row>
    <row r="27" ht="12.75">
      <c r="A27" s="148" t="s">
        <v>123</v>
      </c>
    </row>
    <row r="28" ht="12.75">
      <c r="A28" s="149"/>
    </row>
    <row r="29" ht="12.75">
      <c r="A29" s="147" t="s">
        <v>126</v>
      </c>
    </row>
    <row r="30" ht="12.75">
      <c r="A30" s="148" t="s">
        <v>127</v>
      </c>
    </row>
    <row r="31" ht="12.75">
      <c r="A31" s="148" t="s">
        <v>128</v>
      </c>
    </row>
    <row r="33" ht="15.75">
      <c r="A33" s="150" t="s">
        <v>2</v>
      </c>
    </row>
    <row r="34" ht="12.75">
      <c r="A34" s="148" t="s">
        <v>129</v>
      </c>
    </row>
    <row r="35" ht="12.75">
      <c r="A35" s="149"/>
    </row>
    <row r="37" ht="15.75">
      <c r="A37" s="150" t="s">
        <v>130</v>
      </c>
    </row>
    <row r="38" ht="12.75">
      <c r="A38" s="149"/>
    </row>
    <row r="39" ht="12.75">
      <c r="A39" s="148" t="s">
        <v>131</v>
      </c>
    </row>
    <row r="40" ht="12.75">
      <c r="A40" s="149"/>
    </row>
    <row r="42" ht="15.75">
      <c r="A42" s="150" t="s">
        <v>132</v>
      </c>
    </row>
    <row r="43" ht="12.75">
      <c r="A43" s="149"/>
    </row>
    <row r="44" ht="12.75">
      <c r="A44" s="148" t="s">
        <v>133</v>
      </c>
    </row>
    <row r="45" ht="12.75">
      <c r="A45"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Ministry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harte</dc:creator>
  <cp:keywords/>
  <dc:description/>
  <cp:lastModifiedBy>Naseer Shaik</cp:lastModifiedBy>
  <cp:lastPrinted>2011-07-19T23:58:41Z</cp:lastPrinted>
  <dcterms:created xsi:type="dcterms:W3CDTF">2009-07-01T23:00:14Z</dcterms:created>
  <dcterms:modified xsi:type="dcterms:W3CDTF">2016-09-01T23:37:08Z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