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6" yWindow="228" windowWidth="10008" windowHeight="11280" tabRatio="603"/>
  </bookViews>
  <sheets>
    <sheet name="INDEX" sheetId="1" r:id="rId1"/>
    <sheet name="National Summary" sheetId="2" r:id="rId2"/>
    <sheet name="Metallic Minerals 2017" sheetId="3" r:id="rId3"/>
    <sheet name="Coal" sheetId="4" r:id="rId4"/>
    <sheet name="Metadata" sheetId="7" state="hidden" r:id="rId5"/>
    <sheet name="2017 By Commodity" sheetId="11" r:id="rId6"/>
    <sheet name="2017 By Region" sheetId="10" r:id="rId7"/>
  </sheets>
  <definedNames>
    <definedName name="_xlnm._FilterDatabase" localSheetId="5" hidden="1">'2017 By Commodity'!$A$5:$D$178</definedName>
    <definedName name="_xlnm._FilterDatabase" localSheetId="6" hidden="1">'2017 By Region'!$A$9:$D$157</definedName>
    <definedName name="minerals">'2017 By Commodity'!$A$9:$D$176</definedName>
    <definedName name="_xlnm.Print_Area" localSheetId="2">'Metallic Minerals 2017'!$A$3:$F$34</definedName>
  </definedNames>
  <calcPr calcId="145621"/>
</workbook>
</file>

<file path=xl/calcChain.xml><?xml version="1.0" encoding="utf-8"?>
<calcChain xmlns="http://schemas.openxmlformats.org/spreadsheetml/2006/main">
  <c r="E18" i="2" l="1"/>
  <c r="E19" i="2"/>
  <c r="E20" i="2"/>
  <c r="E22" i="2"/>
  <c r="E25" i="2"/>
  <c r="E26" i="2"/>
  <c r="E27" i="2"/>
  <c r="E29" i="2"/>
  <c r="E30" i="2"/>
  <c r="E31" i="2"/>
  <c r="E32" i="2"/>
  <c r="E33" i="2"/>
  <c r="E34" i="2"/>
  <c r="E35" i="2"/>
  <c r="E37" i="2"/>
  <c r="E17" i="2"/>
  <c r="D17" i="2"/>
  <c r="D18" i="2"/>
  <c r="D19" i="2"/>
  <c r="D20" i="2"/>
  <c r="D22" i="2"/>
  <c r="D25" i="2"/>
  <c r="D26" i="2"/>
  <c r="D27" i="2"/>
  <c r="D29" i="2"/>
  <c r="D30" i="2"/>
  <c r="D31" i="2"/>
  <c r="D32" i="2"/>
  <c r="D33" i="2"/>
  <c r="D34" i="2"/>
  <c r="D35" i="2"/>
  <c r="D37" i="2"/>
  <c r="E7" i="4" l="1"/>
  <c r="H7" i="4"/>
  <c r="C8" i="4"/>
  <c r="E8" i="4"/>
  <c r="F8" i="4"/>
  <c r="F16" i="4" s="1"/>
  <c r="H8" i="4"/>
  <c r="E10" i="4"/>
  <c r="H10" i="4"/>
  <c r="H14" i="4" s="1"/>
  <c r="H16" i="4" s="1"/>
  <c r="E11" i="4"/>
  <c r="H11" i="4"/>
  <c r="E12" i="4"/>
  <c r="H12" i="4"/>
  <c r="E13" i="4"/>
  <c r="H13" i="4"/>
  <c r="B14" i="4"/>
  <c r="C14" i="4"/>
  <c r="C16" i="4" s="1"/>
  <c r="D14" i="4"/>
  <c r="D16" i="4" s="1"/>
  <c r="F14" i="4"/>
  <c r="G14" i="4"/>
  <c r="G16" i="4" s="1"/>
  <c r="E14" i="4" l="1"/>
  <c r="E16" i="4" s="1"/>
  <c r="B16" i="4"/>
  <c r="E39" i="2"/>
  <c r="F24" i="3" l="1"/>
  <c r="E9" i="2" s="1"/>
  <c r="E24" i="3"/>
  <c r="D9" i="2" s="1"/>
  <c r="E17" i="3"/>
  <c r="D8" i="2" s="1"/>
  <c r="F17" i="3"/>
  <c r="E8" i="2" s="1"/>
  <c r="E12" i="2" l="1"/>
  <c r="D12" i="2"/>
  <c r="D44" i="2" s="1"/>
  <c r="E31" i="3"/>
  <c r="F32" i="3"/>
  <c r="B44" i="2"/>
  <c r="D24" i="3" l="1"/>
  <c r="C24" i="3"/>
  <c r="D17" i="3"/>
  <c r="C17" i="3"/>
  <c r="D32" i="3" l="1"/>
  <c r="C31" i="3"/>
</calcChain>
</file>

<file path=xl/sharedStrings.xml><?xml version="1.0" encoding="utf-8"?>
<sst xmlns="http://schemas.openxmlformats.org/spreadsheetml/2006/main" count="635" uniqueCount="149">
  <si>
    <t>National Summary</t>
  </si>
  <si>
    <t>Metallic Minerals</t>
  </si>
  <si>
    <t>Coal</t>
  </si>
  <si>
    <t>COMMODITY</t>
  </si>
  <si>
    <t>Quantity</t>
  </si>
  <si>
    <t>Value</t>
  </si>
  <si>
    <t>(tonnes)</t>
  </si>
  <si>
    <t>($NZ)</t>
  </si>
  <si>
    <t>Index</t>
  </si>
  <si>
    <t>Metals</t>
  </si>
  <si>
    <t>Gold</t>
  </si>
  <si>
    <t>Silver</t>
  </si>
  <si>
    <t>Magnetite (Ironsand)</t>
  </si>
  <si>
    <t>Total</t>
  </si>
  <si>
    <t>Non Metals</t>
  </si>
  <si>
    <t>Rock, sand and gravel for roading</t>
  </si>
  <si>
    <t>Rock, sand and gravel for building</t>
  </si>
  <si>
    <t>Rock, sand, gravel &amp; clay for fill</t>
  </si>
  <si>
    <t>Sand for industry</t>
  </si>
  <si>
    <t>Limestone for agriculture</t>
  </si>
  <si>
    <t>Limestone and marl for cement</t>
  </si>
  <si>
    <t>Limestone for industry</t>
  </si>
  <si>
    <t>Rock for reclamation &amp; protection</t>
  </si>
  <si>
    <t>Pumice</t>
  </si>
  <si>
    <t>Decorative pebbles including scoria</t>
  </si>
  <si>
    <t>Other</t>
  </si>
  <si>
    <t>Silica Sand</t>
  </si>
  <si>
    <t>Clay for brick, tiles etc</t>
  </si>
  <si>
    <t>Serpentine</t>
  </si>
  <si>
    <t>Recycled Material</t>
  </si>
  <si>
    <t>Building and dimension stone</t>
  </si>
  <si>
    <t>Clay for pottery and ceramics</t>
  </si>
  <si>
    <t>Dolomite for agriculture</t>
  </si>
  <si>
    <t>Amorphous silica</t>
  </si>
  <si>
    <t>Perlite</t>
  </si>
  <si>
    <t>Bentonite</t>
  </si>
  <si>
    <t>Dolomite for industry</t>
  </si>
  <si>
    <t>Diatomite</t>
  </si>
  <si>
    <t>GRAND TOTAL</t>
  </si>
  <si>
    <t xml:space="preserve">NEW ZEALAND METAL PRODUCTION </t>
  </si>
  <si>
    <t>METAL</t>
  </si>
  <si>
    <t>MINES</t>
  </si>
  <si>
    <t>(print to landscape)</t>
  </si>
  <si>
    <t>(NZ$)</t>
  </si>
  <si>
    <t>Waihi</t>
  </si>
  <si>
    <t>Macraes mine</t>
  </si>
  <si>
    <t>Placer West Coast</t>
  </si>
  <si>
    <t>Placer Otago/Southland</t>
  </si>
  <si>
    <t xml:space="preserve">Placer Tasman </t>
  </si>
  <si>
    <t xml:space="preserve">Waihi    </t>
  </si>
  <si>
    <t xml:space="preserve">Macraes mine    </t>
  </si>
  <si>
    <t xml:space="preserve">Other      </t>
  </si>
  <si>
    <t>Ironsand</t>
  </si>
  <si>
    <t>(Quantity in Tonnes)</t>
  </si>
  <si>
    <t>Waikato North Head</t>
  </si>
  <si>
    <t>Taharoa</t>
  </si>
  <si>
    <t>Total Value of Metals Production ($NZ)</t>
  </si>
  <si>
    <t>Region</t>
  </si>
  <si>
    <t>Bituminous</t>
  </si>
  <si>
    <t>Sub Bituminous</t>
  </si>
  <si>
    <t>Lignite</t>
  </si>
  <si>
    <t xml:space="preserve"> Total</t>
  </si>
  <si>
    <t>Opencast</t>
  </si>
  <si>
    <t>Waikato</t>
  </si>
  <si>
    <t>NORTH ISLAND</t>
  </si>
  <si>
    <t>West Coast</t>
  </si>
  <si>
    <t>Canterbury</t>
  </si>
  <si>
    <t>Otago</t>
  </si>
  <si>
    <t>Southland</t>
  </si>
  <si>
    <t>SOUTH ISLAND</t>
  </si>
  <si>
    <t>NEW ZEALAND</t>
  </si>
  <si>
    <t>REGION</t>
  </si>
  <si>
    <t>MINERAL COMMODITY</t>
  </si>
  <si>
    <t>Northland</t>
  </si>
  <si>
    <t>Auckland</t>
  </si>
  <si>
    <t>Building and Dimension stone</t>
  </si>
  <si>
    <t>Bay of Plenty</t>
  </si>
  <si>
    <t>Gisborne</t>
  </si>
  <si>
    <t>Taranaki</t>
  </si>
  <si>
    <t>Hawkes Bay</t>
  </si>
  <si>
    <t>Wellington</t>
  </si>
  <si>
    <t>Nelson/Tasman</t>
  </si>
  <si>
    <t>Marlborough</t>
  </si>
  <si>
    <t>Other hard rock (includes Globe Progress)</t>
  </si>
  <si>
    <t>Amorphous Silica</t>
  </si>
  <si>
    <t>Figures are for a calendar year</t>
  </si>
  <si>
    <t>NEW ZEALAND ANNUAL PRODUCTION STATISTICS - ALL COMMODITIES</t>
  </si>
  <si>
    <t>NEW ZEALAND INDUSTRIAL MINERAL PRODUCTION BY REGION</t>
  </si>
  <si>
    <t>NEW ZEALAND COAL PRODUCTION  BY MINING METHOD, RANK AND REGION (kt)</t>
  </si>
  <si>
    <t>Waihi: Production recorded for permit 41808; mine summary for licence 322388</t>
  </si>
  <si>
    <t>This will get you all the reported production for permits</t>
  </si>
  <si>
    <t>Run crystal report "Year by Commodity.rpt" from above folder</t>
  </si>
  <si>
    <t>Confirm with Senior Geologist how he would like to define mining companies/regions</t>
  </si>
  <si>
    <t>Gold and Silver</t>
  </si>
  <si>
    <t>Ironsands</t>
  </si>
  <si>
    <t>2010 by Commodity</t>
  </si>
  <si>
    <t>Run report "Year by Commodity.rpt" from above folder. Values are omitted for the current year and supplied for the previous year</t>
  </si>
  <si>
    <t>2010 by Region</t>
  </si>
  <si>
    <t>Run report "Year by region.rpt" from above folder. Values are omitted for the current year and supplied for the previous year</t>
  </si>
  <si>
    <t>Underground</t>
  </si>
  <si>
    <t>-</t>
  </si>
  <si>
    <t>withheld</t>
  </si>
  <si>
    <t>Manawatu/Wanganui</t>
  </si>
  <si>
    <t>Taken from the Energy Data File (for 2010 info was on page 33) or Contact Nathan Young from the Modelling and Sector Trends team.</t>
  </si>
  <si>
    <t xml:space="preserve">Macraes: Production recorded for permits 41064 &amp; 52738 </t>
  </si>
  <si>
    <t>Otago: All permits with otago location on report except 41064, 52738</t>
  </si>
  <si>
    <t>(kilotonnes)</t>
  </si>
  <si>
    <t xml:space="preserve">Grand Total (NZ) </t>
  </si>
  <si>
    <t>Other: Production recorded for permits 41164, 42024 (NIL Returns for 2013); mine summary for remaining licences on report.</t>
  </si>
  <si>
    <t>West Coast: All permits with west coast location on report except 41164 and mining licences belonging to west coast (e.g for 2013- 32093,322963,323192 and 323257)</t>
  </si>
  <si>
    <t>Some information has been withheld to avoid identification of individual production figures</t>
  </si>
  <si>
    <t>Please note:</t>
  </si>
  <si>
    <t>Figures may be rounded</t>
  </si>
  <si>
    <t>Created by Naseer Shaik</t>
  </si>
  <si>
    <t>Taken from the Energy Data File (for 2010 info was on page 33) or Contact Zachary Clark/Nathan Young/ and most recently Maria Botes from the Modelling and Sector Trends team.</t>
  </si>
  <si>
    <t>Look at all mining Ironsands permits for production using  "Gold Silver and Ironsands production data.rdl" with Ironsands as mineral</t>
  </si>
  <si>
    <t>For 2015 Report we used the report  "Gold Silver and Ironsands production data.rdl" from the SSRS report manager and that is pre grouped as follows. As in the national summary we sourced the licence info from Ann Summary Returns</t>
  </si>
  <si>
    <r>
      <t>Run SSRS report named "Gold Silver and Ironsands production data" deployed to the report manager</t>
    </r>
    <r>
      <rPr>
        <b/>
        <sz val="10"/>
        <rFont val="Arial"/>
        <family val="2"/>
      </rPr>
      <t>/Reports portlet &gt; Admin reports??</t>
    </r>
  </si>
  <si>
    <r>
      <t>To get this info for licences run permit search in TEXAS of type Granted, Mining Licence and go through the docs and events section for each licence looking for GOLD/SILVER Output Returns or Annual Summary Returns. Sum the data in these letters/forms by Gold and Silver and combine with the permit info. The licences for 2012 were 322954,32093,</t>
    </r>
    <r>
      <rPr>
        <b/>
        <sz val="10"/>
        <rFont val="Arial"/>
        <family val="2"/>
      </rPr>
      <t>322963</t>
    </r>
    <r>
      <rPr>
        <sz val="10"/>
        <rFont val="Arial"/>
        <family val="2"/>
      </rPr>
      <t>,323192,</t>
    </r>
    <r>
      <rPr>
        <b/>
        <sz val="10"/>
        <rFont val="Arial"/>
        <family val="2"/>
      </rPr>
      <t>323209</t>
    </r>
    <r>
      <rPr>
        <sz val="10"/>
        <rFont val="Arial"/>
        <family val="2"/>
      </rPr>
      <t>,</t>
    </r>
    <r>
      <rPr>
        <b/>
        <sz val="10"/>
        <rFont val="Arial"/>
        <family val="2"/>
      </rPr>
      <t>323255</t>
    </r>
    <r>
      <rPr>
        <sz val="10"/>
        <rFont val="Arial"/>
        <family val="2"/>
      </rPr>
      <t>,323257,323273,32774,322388.</t>
    </r>
  </si>
  <si>
    <r>
      <t>National Summary</t>
    </r>
    <r>
      <rPr>
        <sz val="11"/>
        <rFont val="Calibri"/>
        <family val="2"/>
        <scheme val="minor"/>
      </rPr>
      <t xml:space="preserve"> for all commodities </t>
    </r>
  </si>
  <si>
    <r>
      <t>Metallic Minerals</t>
    </r>
    <r>
      <rPr>
        <sz val="11"/>
        <rFont val="Calibri"/>
        <family val="2"/>
        <scheme val="minor"/>
      </rPr>
      <t xml:space="preserve"> production summary</t>
    </r>
  </si>
  <si>
    <r>
      <t>Coal</t>
    </r>
    <r>
      <rPr>
        <sz val="11"/>
        <rFont val="Calibri"/>
        <family val="2"/>
        <scheme val="minor"/>
      </rPr>
      <t xml:space="preserve"> production summary (by mining method, rank and region)</t>
    </r>
  </si>
  <si>
    <r>
      <t>Industrial Minerals</t>
    </r>
    <r>
      <rPr>
        <sz val="11"/>
        <rFont val="Calibri"/>
        <family val="2"/>
        <scheme val="minor"/>
      </rPr>
      <t xml:space="preserve"> production summary by </t>
    </r>
    <r>
      <rPr>
        <b/>
        <sz val="11"/>
        <rFont val="Calibri"/>
        <family val="2"/>
        <scheme val="minor"/>
      </rPr>
      <t>Region</t>
    </r>
  </si>
  <si>
    <r>
      <t>Industrial Minerals</t>
    </r>
    <r>
      <rPr>
        <sz val="11"/>
        <rFont val="Calibri"/>
        <family val="2"/>
        <scheme val="minor"/>
      </rPr>
      <t xml:space="preserve"> production summary by</t>
    </r>
    <r>
      <rPr>
        <b/>
        <sz val="11"/>
        <color indexed="10"/>
        <rFont val="Calibri"/>
        <family val="2"/>
        <scheme val="minor"/>
      </rPr>
      <t xml:space="preserve"> </t>
    </r>
    <r>
      <rPr>
        <b/>
        <sz val="11"/>
        <rFont val="Calibri"/>
        <family val="2"/>
        <scheme val="minor"/>
      </rPr>
      <t>Commodity</t>
    </r>
  </si>
  <si>
    <r>
      <t xml:space="preserve">Total Gold Production </t>
    </r>
    <r>
      <rPr>
        <b/>
        <i/>
        <u/>
        <sz val="12"/>
        <rFont val="Calibri"/>
        <family val="2"/>
        <scheme val="minor"/>
      </rPr>
      <t>(kgs)</t>
    </r>
    <r>
      <rPr>
        <b/>
        <sz val="12"/>
        <rFont val="Calibri"/>
        <family val="2"/>
        <scheme val="minor"/>
      </rPr>
      <t xml:space="preserve"> and Values ($)</t>
    </r>
  </si>
  <si>
    <r>
      <t xml:space="preserve">Total Silver Production </t>
    </r>
    <r>
      <rPr>
        <b/>
        <i/>
        <u/>
        <sz val="12"/>
        <rFont val="Calibri"/>
        <family val="2"/>
        <scheme val="minor"/>
      </rPr>
      <t>(kgs)</t>
    </r>
    <r>
      <rPr>
        <b/>
        <sz val="12"/>
        <rFont val="Calibri"/>
        <family val="2"/>
        <scheme val="minor"/>
      </rPr>
      <t xml:space="preserve"> and Values ($)</t>
    </r>
  </si>
  <si>
    <r>
      <t xml:space="preserve">Total Ironsand Production </t>
    </r>
    <r>
      <rPr>
        <b/>
        <i/>
        <u/>
        <sz val="12"/>
        <rFont val="Calibri"/>
        <family val="2"/>
        <scheme val="minor"/>
      </rPr>
      <t>(tonnes)</t>
    </r>
    <r>
      <rPr>
        <b/>
        <sz val="12"/>
        <rFont val="Calibri"/>
        <family val="2"/>
        <scheme val="minor"/>
      </rPr>
      <t xml:space="preserve"> and Values ($)*</t>
    </r>
  </si>
  <si>
    <r>
      <t xml:space="preserve">Total </t>
    </r>
    <r>
      <rPr>
        <b/>
        <i/>
        <u/>
        <sz val="12"/>
        <rFont val="Calibri"/>
        <family val="2"/>
        <scheme val="minor"/>
      </rPr>
      <t>Tonnage</t>
    </r>
    <r>
      <rPr>
        <b/>
        <sz val="12"/>
        <rFont val="Calibri"/>
        <family val="2"/>
        <scheme val="minor"/>
      </rPr>
      <t xml:space="preserve"> Produced</t>
    </r>
  </si>
  <si>
    <t>NZP&amp;M collects aggregate production for all quarries that have a permit for Crown-owned minerals that account for approximately half of all quarries in New Zealand.</t>
  </si>
  <si>
    <t>Some regional information for Aggregates has been withheld to avoid identification of individual production figures</t>
  </si>
  <si>
    <t>Coal production figures are taken from the Energy New Zealand publication 2017</t>
  </si>
  <si>
    <t>Placer Marlborough</t>
  </si>
  <si>
    <t xml:space="preserve">Gold production is taken from the annual reporting permit holders provide to NZP&amp;M. The revenue is calculated by applying the average price per unit taken from the royalty returns provided to NZP&amp;M. </t>
  </si>
  <si>
    <t xml:space="preserve">Please Note: </t>
  </si>
  <si>
    <t>Some regional information has been withheld to avoid identification of individual production figures</t>
  </si>
  <si>
    <t xml:space="preserve">NZP&amp;M collects aggregate production for all quarries that have a permit for Crown-owned minerals that account for approximately half of all quarries in New Zealand. </t>
  </si>
  <si>
    <r>
      <rPr>
        <b/>
        <sz val="12"/>
        <rFont val="Calibri"/>
        <family val="2"/>
        <scheme val="minor"/>
      </rPr>
      <t>Please note</t>
    </r>
    <r>
      <rPr>
        <sz val="12"/>
        <rFont val="Calibri"/>
        <family val="2"/>
        <scheme val="minor"/>
      </rPr>
      <t>: dollar values for ironsand production are not supplied</t>
    </r>
  </si>
  <si>
    <t>(Quanity in Kgs)</t>
  </si>
  <si>
    <t>Otago/Southland</t>
  </si>
  <si>
    <t>Zeolite</t>
  </si>
  <si>
    <t>2017 By Commodity</t>
  </si>
  <si>
    <t>2017 By Region</t>
  </si>
  <si>
    <t>NZP&amp;M surveys all other aggregate producers but they are not statutorily required to supply their production figures. The percentage of respondents for 2017 was 82.8%.</t>
  </si>
  <si>
    <t>NZP&amp;M surveys all other aggregate producers but they are not statutorily required to supply their production figures. The percentage of respondents for 2017 was 82.8% (748 respondents out of 903 quarries surveyed).</t>
  </si>
  <si>
    <t>Not available*</t>
  </si>
  <si>
    <t>Notes:</t>
  </si>
  <si>
    <t>Due to the limited producers for ironsands, NZP&amp;M will not publish production figures for calendar year 2017 to maintain confidentiality.</t>
  </si>
  <si>
    <t>Index - 2017 New Zealand Coal, Industrial Minerals and Metallic Minerals Production Survey</t>
  </si>
  <si>
    <t>*Due to the limited producers for ironsands, NZP&amp;M will not publish production figures for calendar year 2017 to maintain confidentiality.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</si>
</sst>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7" formatCode="&quot;$&quot;#,##0.00;\-&quot;$&quot;#,##0.00"/>
    <numFmt numFmtId="8" formatCode="&quot;$&quot;#,##0.00;[Red]\-&quot;$&quot;#,##0.00"/>
    <numFmt numFmtId="41" formatCode="_-* #,##0_-;\-* #,##0_-;_-* &quot;-&quot;_-;_-@_-"/>
    <numFmt numFmtId="44" formatCode="_-&quot;$&quot;* #,##0.00_-;\-&quot;$&quot;* #,##0.00_-;_-&quot;$&quot;* &quot;-&quot;??_-;_-@_-"/>
    <numFmt numFmtId="43" formatCode="_-* #,##0.00_-;\-* #,##0.00_-;_-* &quot;-&quot;??_-;_-@_-"/>
    <numFmt numFmtId="164" formatCode="&quot;$&quot;#,##0"/>
    <numFmt numFmtId="165" formatCode="0.000"/>
    <numFmt numFmtId="166" formatCode="_-* #,##0.000_-;\-* #,##0.000_-;_-* &quot;-&quot;???_-;_-@_-"/>
    <numFmt numFmtId="167" formatCode="&quot;$&quot;#,##0.00"/>
    <numFmt numFmtId="168" formatCode="0_ ;\-0\ "/>
    <numFmt numFmtId="169" formatCode="0.0000"/>
    <numFmt numFmtId="170" formatCode="#,##0_ ;\-#,##0\ "/>
    <numFmt numFmtId="171" formatCode="#,##0.00_ ;\-#,##0.00\ "/>
    <numFmt numFmtId="172" formatCode="[$$-1409]#,##0.00"/>
    <numFmt numFmtId="173" formatCode="0.0"/>
    <numFmt numFmtId="174" formatCode="_-* #,##0_-;\-* #,##0_-;_-* &quot;-&quot;??_-;_-@_-"/>
  </numFmts>
  <fonts count="59"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0"/>
      <color indexed="8"/>
      <name val="Arial"/>
      <family val="2"/>
    </font>
    <font>
      <u/>
      <sz val="10"/>
      <color indexed="12"/>
      <name val="Arial"/>
      <family val="2"/>
    </font>
    <font>
      <sz val="8"/>
      <name val="Arial"/>
      <family val="2"/>
    </font>
    <font>
      <b/>
      <sz val="12"/>
      <name val="Arial"/>
      <family val="2"/>
    </font>
    <font>
      <sz val="12"/>
      <name val="Arial"/>
      <family val="2"/>
    </font>
    <font>
      <b/>
      <sz val="10"/>
      <name val="Arial"/>
      <family val="2"/>
    </font>
    <font>
      <sz val="10"/>
      <color indexed="8"/>
      <name val="Arial"/>
      <family val="2"/>
    </font>
    <font>
      <sz val="10"/>
      <name val="Arial"/>
      <family val="2"/>
    </font>
    <font>
      <sz val="10"/>
      <name val="Arial"/>
      <family val="2"/>
    </font>
    <font>
      <sz val="10"/>
      <name val="Arial"/>
      <family val="2"/>
    </font>
    <font>
      <sz val="10"/>
      <color indexed="8"/>
      <name val="Arial"/>
      <family val="2"/>
    </font>
    <font>
      <b/>
      <sz val="11"/>
      <color theme="1"/>
      <name val="Arial"/>
      <family val="2"/>
    </font>
    <font>
      <b/>
      <sz val="10"/>
      <name val="Calibri"/>
      <family val="2"/>
      <scheme val="minor"/>
    </font>
    <font>
      <sz val="10"/>
      <name val="Calibri"/>
      <family val="2"/>
      <scheme val="minor"/>
    </font>
    <font>
      <b/>
      <sz val="12"/>
      <name val="Calibri"/>
      <family val="2"/>
      <scheme val="minor"/>
    </font>
    <font>
      <sz val="12"/>
      <name val="Calibri"/>
      <family val="2"/>
      <scheme val="minor"/>
    </font>
    <font>
      <b/>
      <sz val="11"/>
      <name val="Calibri"/>
      <family val="2"/>
      <scheme val="minor"/>
    </font>
    <font>
      <sz val="11"/>
      <name val="Calibri"/>
      <family val="2"/>
      <scheme val="minor"/>
    </font>
    <font>
      <b/>
      <u/>
      <sz val="11"/>
      <color indexed="12"/>
      <name val="Calibri"/>
      <family val="2"/>
      <scheme val="minor"/>
    </font>
    <font>
      <b/>
      <sz val="11"/>
      <color indexed="10"/>
      <name val="Calibri"/>
      <family val="2"/>
      <scheme val="minor"/>
    </font>
    <font>
      <u/>
      <sz val="12"/>
      <color indexed="12"/>
      <name val="Calibri"/>
      <family val="2"/>
      <scheme val="minor"/>
    </font>
    <font>
      <b/>
      <sz val="14"/>
      <name val="Calibri"/>
      <family val="2"/>
      <scheme val="minor"/>
    </font>
    <font>
      <b/>
      <sz val="12"/>
      <color indexed="8"/>
      <name val="Calibri"/>
      <family val="2"/>
      <scheme val="minor"/>
    </font>
    <font>
      <sz val="12"/>
      <color indexed="8"/>
      <name val="Calibri"/>
      <family val="2"/>
      <scheme val="minor"/>
    </font>
    <font>
      <b/>
      <sz val="10"/>
      <color indexed="8"/>
      <name val="Calibri"/>
      <family val="2"/>
      <scheme val="minor"/>
    </font>
    <font>
      <u/>
      <sz val="10"/>
      <color indexed="12"/>
      <name val="Calibri"/>
      <family val="2"/>
      <scheme val="minor"/>
    </font>
    <font>
      <sz val="10"/>
      <color indexed="8"/>
      <name val="Calibri"/>
      <family val="2"/>
      <scheme val="minor"/>
    </font>
    <font>
      <b/>
      <i/>
      <sz val="12"/>
      <name val="Calibri"/>
      <family val="2"/>
      <scheme val="minor"/>
    </font>
    <font>
      <sz val="12"/>
      <color rgb="FFFF0000"/>
      <name val="Calibri"/>
      <family val="2"/>
      <scheme val="minor"/>
    </font>
    <font>
      <b/>
      <i/>
      <u/>
      <sz val="12"/>
      <name val="Calibri"/>
      <family val="2"/>
      <scheme val="minor"/>
    </font>
    <font>
      <i/>
      <sz val="12"/>
      <name val="Calibri"/>
      <family val="2"/>
      <scheme val="minor"/>
    </font>
    <font>
      <b/>
      <sz val="12"/>
      <color rgb="FF000000"/>
      <name val="Calibri"/>
      <family val="2"/>
      <scheme val="minor"/>
    </font>
    <font>
      <u/>
      <sz val="14"/>
      <color indexed="12"/>
      <name val="Calibri"/>
      <family val="2"/>
      <scheme val="minor"/>
    </font>
    <font>
      <sz val="14"/>
      <name val="Calibri"/>
      <family val="2"/>
      <scheme val="minor"/>
    </font>
    <font>
      <sz val="10"/>
      <color indexed="8"/>
      <name val="Arial"/>
      <family val="2"/>
    </font>
    <font>
      <sz val="11"/>
      <color theme="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s>
  <fills count="43">
    <fill>
      <patternFill patternType="none"/>
    </fill>
    <fill>
      <patternFill patternType="gray125"/>
    </fill>
    <fill>
      <patternFill patternType="solid">
        <fgColor indexed="8"/>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3" tint="0.59999389629810485"/>
        <bgColor indexed="8"/>
      </patternFill>
    </fill>
    <fill>
      <patternFill patternType="solid">
        <fgColor theme="6" tint="0.39997558519241921"/>
        <bgColor indexed="8"/>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bgColor indexed="64"/>
      </patternFill>
    </fill>
    <fill>
      <patternFill patternType="solid">
        <fgColor indexed="65"/>
        <bgColor indexed="64"/>
      </patternFill>
    </fill>
    <fill>
      <patternFill patternType="solid">
        <fgColor theme="6"/>
      </patternFill>
    </fill>
    <fill>
      <patternFill patternType="solid">
        <fgColor theme="8"/>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18">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18">
    <xf numFmtId="0" fontId="0" fillId="0" borderId="0"/>
    <xf numFmtId="43" fontId="8" fillId="0" borderId="0" applyFont="0" applyFill="0" applyBorder="0" applyAlignment="0" applyProtection="0"/>
    <xf numFmtId="44" fontId="8" fillId="0" borderId="0" applyFont="0" applyFill="0" applyBorder="0" applyAlignment="0" applyProtection="0"/>
    <xf numFmtId="44" fontId="17" fillId="0" borderId="0" applyFont="0" applyFill="0" applyBorder="0" applyAlignment="0" applyProtection="0"/>
    <xf numFmtId="44" fontId="18" fillId="0" borderId="0" applyFont="0" applyFill="0" applyBorder="0" applyAlignment="0" applyProtection="0"/>
    <xf numFmtId="44" fontId="16" fillId="0" borderId="0" applyFont="0" applyFill="0" applyBorder="0" applyAlignment="0" applyProtection="0"/>
    <xf numFmtId="44" fontId="17" fillId="0" borderId="0" applyFont="0" applyFill="0" applyBorder="0" applyAlignment="0" applyProtection="0"/>
    <xf numFmtId="44" fontId="18" fillId="0" borderId="0" applyFont="0" applyFill="0" applyBorder="0" applyAlignment="0" applyProtection="0"/>
    <xf numFmtId="44" fontId="16" fillId="0" borderId="0" applyFont="0" applyFill="0" applyBorder="0" applyAlignment="0" applyProtection="0"/>
    <xf numFmtId="44" fontId="18" fillId="0" borderId="0" applyFont="0" applyFill="0" applyBorder="0" applyAlignment="0" applyProtection="0"/>
    <xf numFmtId="0" fontId="10" fillId="0" borderId="0" applyNumberFormat="0" applyFill="0" applyBorder="0" applyAlignment="0" applyProtection="0">
      <alignment vertical="top"/>
      <protection locked="0"/>
    </xf>
    <xf numFmtId="0" fontId="9" fillId="0" borderId="0">
      <alignment vertical="top"/>
    </xf>
    <xf numFmtId="0" fontId="15" fillId="0" borderId="0">
      <alignment vertical="top"/>
    </xf>
    <xf numFmtId="0" fontId="9" fillId="0" borderId="0">
      <alignment vertical="top"/>
    </xf>
    <xf numFmtId="0" fontId="9" fillId="0" borderId="0">
      <alignment vertical="top"/>
    </xf>
    <xf numFmtId="0" fontId="18" fillId="0" borderId="0"/>
    <xf numFmtId="0" fontId="19" fillId="0" borderId="0">
      <alignment vertical="top"/>
    </xf>
    <xf numFmtId="9" fontId="8" fillId="0" borderId="0" applyFont="0" applyFill="0" applyBorder="0" applyAlignment="0" applyProtection="0"/>
    <xf numFmtId="9" fontId="18"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43" fillId="0" borderId="0">
      <alignment vertical="top"/>
    </xf>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9" fillId="0" borderId="0">
      <alignment vertical="top"/>
    </xf>
    <xf numFmtId="9" fontId="8"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10" applyNumberFormat="0" applyFill="0" applyAlignment="0" applyProtection="0"/>
    <xf numFmtId="0" fontId="48" fillId="0" borderId="11" applyNumberFormat="0" applyFill="0" applyAlignment="0" applyProtection="0"/>
    <xf numFmtId="0" fontId="48" fillId="0" borderId="0" applyNumberFormat="0" applyFill="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2" applyNumberFormat="0" applyAlignment="0" applyProtection="0"/>
    <xf numFmtId="0" fontId="53" fillId="17" borderId="13" applyNumberFormat="0" applyAlignment="0" applyProtection="0"/>
    <xf numFmtId="0" fontId="54" fillId="17" borderId="12" applyNumberFormat="0" applyAlignment="0" applyProtection="0"/>
    <xf numFmtId="0" fontId="55" fillId="0" borderId="14" applyNumberFormat="0" applyFill="0" applyAlignment="0" applyProtection="0"/>
    <xf numFmtId="0" fontId="56" fillId="18" borderId="1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20" fillId="0" borderId="17" applyNumberFormat="0" applyFill="0" applyAlignment="0" applyProtection="0"/>
    <xf numFmtId="0" fontId="44"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44"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44"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44" fillId="37" borderId="0" applyNumberFormat="0" applyBorder="0" applyAlignment="0" applyProtection="0"/>
    <xf numFmtId="0" fontId="44"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44" fillId="41" borderId="0" applyNumberFormat="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19" borderId="16" applyNumberFormat="0" applyFont="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9" fillId="0" borderId="0">
      <alignment vertical="top"/>
    </xf>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19" borderId="16" applyNumberFormat="0" applyFont="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cellStyleXfs>
  <cellXfs count="236">
    <xf numFmtId="0" fontId="0" fillId="0" borderId="0" xfId="0"/>
    <xf numFmtId="0" fontId="13" fillId="0" borderId="0" xfId="0" applyFont="1"/>
    <xf numFmtId="0" fontId="0" fillId="0" borderId="0" xfId="0" applyAlignment="1">
      <alignment wrapText="1"/>
    </xf>
    <xf numFmtId="0" fontId="0" fillId="0" borderId="0" xfId="0" applyFill="1" applyAlignment="1">
      <alignment wrapText="1"/>
    </xf>
    <xf numFmtId="0" fontId="14" fillId="7" borderId="0" xfId="0" applyFont="1" applyFill="1" applyAlignment="1">
      <alignment wrapText="1"/>
    </xf>
    <xf numFmtId="0" fontId="16" fillId="7" borderId="0" xfId="0" applyFont="1" applyFill="1" applyAlignment="1">
      <alignment wrapText="1"/>
    </xf>
    <xf numFmtId="0" fontId="0" fillId="7" borderId="0" xfId="0" applyFill="1" applyAlignment="1">
      <alignment wrapText="1"/>
    </xf>
    <xf numFmtId="0" fontId="12" fillId="7" borderId="0" xfId="0" applyFont="1" applyFill="1" applyAlignment="1">
      <alignment wrapText="1"/>
    </xf>
    <xf numFmtId="0" fontId="20" fillId="7" borderId="0" xfId="0" applyFont="1" applyFill="1" applyAlignment="1">
      <alignment wrapText="1"/>
    </xf>
    <xf numFmtId="0" fontId="16" fillId="0" borderId="0" xfId="0" applyFont="1" applyFill="1" applyAlignment="1">
      <alignment wrapText="1"/>
    </xf>
    <xf numFmtId="0" fontId="16" fillId="0" borderId="0" xfId="0" applyFont="1" applyAlignment="1">
      <alignment wrapText="1"/>
    </xf>
    <xf numFmtId="0" fontId="16" fillId="0" borderId="0" xfId="0" applyFont="1"/>
    <xf numFmtId="14" fontId="16" fillId="0" borderId="0" xfId="0" applyNumberFormat="1" applyFont="1" applyAlignment="1">
      <alignment wrapText="1"/>
    </xf>
    <xf numFmtId="14" fontId="8" fillId="0" borderId="0" xfId="0" applyNumberFormat="1" applyFont="1" applyAlignment="1">
      <alignment wrapText="1"/>
    </xf>
    <xf numFmtId="0" fontId="8" fillId="7" borderId="0" xfId="0" applyFont="1" applyFill="1" applyAlignment="1">
      <alignment wrapText="1"/>
    </xf>
    <xf numFmtId="0" fontId="24" fillId="3" borderId="0" xfId="0" applyFont="1" applyFill="1" applyBorder="1"/>
    <xf numFmtId="0" fontId="23" fillId="3" borderId="0" xfId="2" applyNumberFormat="1" applyFont="1" applyFill="1" applyBorder="1"/>
    <xf numFmtId="0" fontId="23" fillId="3" borderId="0" xfId="2" applyNumberFormat="1" applyFont="1" applyFill="1" applyBorder="1" applyAlignment="1">
      <alignment horizontal="right"/>
    </xf>
    <xf numFmtId="0" fontId="23" fillId="3" borderId="0" xfId="0" applyFont="1" applyFill="1" applyBorder="1"/>
    <xf numFmtId="44" fontId="23" fillId="3" borderId="0" xfId="2" applyFont="1" applyFill="1" applyBorder="1" applyAlignment="1">
      <alignment horizontal="right"/>
    </xf>
    <xf numFmtId="4" fontId="23" fillId="3" borderId="0" xfId="2" applyNumberFormat="1" applyFont="1" applyFill="1" applyBorder="1" applyAlignment="1">
      <alignment horizontal="right"/>
    </xf>
    <xf numFmtId="44" fontId="24" fillId="3" borderId="0" xfId="2" applyFont="1" applyFill="1" applyBorder="1" applyAlignment="1">
      <alignment horizontal="right"/>
    </xf>
    <xf numFmtId="4" fontId="24" fillId="3" borderId="0" xfId="2" applyNumberFormat="1" applyFont="1" applyFill="1" applyBorder="1" applyAlignment="1">
      <alignment horizontal="right"/>
    </xf>
    <xf numFmtId="0" fontId="31" fillId="4" borderId="0" xfId="0" applyFont="1" applyFill="1" applyBorder="1"/>
    <xf numFmtId="170" fontId="23" fillId="4" borderId="0" xfId="2" applyNumberFormat="1" applyFont="1" applyFill="1" applyBorder="1" applyAlignment="1">
      <alignment horizontal="right"/>
    </xf>
    <xf numFmtId="164" fontId="23" fillId="4" borderId="0" xfId="2" applyNumberFormat="1" applyFont="1" applyFill="1" applyBorder="1" applyAlignment="1">
      <alignment horizontal="right"/>
    </xf>
    <xf numFmtId="0" fontId="22" fillId="3" borderId="0" xfId="0" applyFont="1" applyFill="1" applyBorder="1"/>
    <xf numFmtId="0" fontId="23" fillId="3" borderId="0" xfId="0" applyFont="1" applyFill="1" applyBorder="1" applyAlignment="1">
      <alignment horizontal="right"/>
    </xf>
    <xf numFmtId="0" fontId="36" fillId="3" borderId="0" xfId="0" applyFont="1" applyFill="1" applyBorder="1"/>
    <xf numFmtId="0" fontId="23" fillId="4" borderId="0" xfId="0" applyFont="1" applyFill="1" applyBorder="1"/>
    <xf numFmtId="171" fontId="23" fillId="4" borderId="0" xfId="2" applyNumberFormat="1" applyFont="1" applyFill="1" applyBorder="1" applyAlignment="1"/>
    <xf numFmtId="44" fontId="23" fillId="4" borderId="0" xfId="2" applyFont="1" applyFill="1" applyBorder="1" applyAlignment="1"/>
    <xf numFmtId="3" fontId="24" fillId="2" borderId="0" xfId="0" applyNumberFormat="1" applyFont="1" applyFill="1" applyBorder="1" applyAlignment="1">
      <alignment horizontal="center"/>
    </xf>
    <xf numFmtId="0" fontId="24" fillId="2" borderId="0" xfId="0" applyFont="1" applyFill="1" applyBorder="1" applyAlignment="1">
      <alignment horizontal="center"/>
    </xf>
    <xf numFmtId="3" fontId="23" fillId="4" borderId="0" xfId="0" applyNumberFormat="1" applyFont="1" applyFill="1" applyBorder="1" applyAlignment="1">
      <alignment horizontal="right"/>
    </xf>
    <xf numFmtId="164" fontId="36" fillId="4" borderId="0" xfId="0" applyNumberFormat="1" applyFont="1" applyFill="1" applyBorder="1" applyAlignment="1">
      <alignment horizontal="right"/>
    </xf>
    <xf numFmtId="4" fontId="23" fillId="3" borderId="0" xfId="0" applyNumberFormat="1" applyFont="1" applyFill="1" applyBorder="1" applyAlignment="1"/>
    <xf numFmtId="0" fontId="23" fillId="3" borderId="0" xfId="0" applyFont="1" applyFill="1" applyBorder="1" applyAlignment="1"/>
    <xf numFmtId="0" fontId="33" fillId="6" borderId="0" xfId="0" applyFont="1" applyFill="1" applyBorder="1" applyAlignment="1">
      <alignment horizontal="center"/>
    </xf>
    <xf numFmtId="0" fontId="21" fillId="3" borderId="0" xfId="0" applyNumberFormat="1" applyFont="1" applyFill="1" applyBorder="1" applyAlignment="1">
      <alignment horizontal="right"/>
    </xf>
    <xf numFmtId="0" fontId="21" fillId="5" borderId="0" xfId="0" applyFont="1" applyFill="1" applyBorder="1" applyAlignment="1">
      <alignment horizontal="center"/>
    </xf>
    <xf numFmtId="3" fontId="21" fillId="5" borderId="0" xfId="0" applyNumberFormat="1" applyFont="1" applyFill="1" applyBorder="1" applyAlignment="1">
      <alignment horizontal="right"/>
    </xf>
    <xf numFmtId="3" fontId="22" fillId="5" borderId="0" xfId="0" applyNumberFormat="1" applyFont="1" applyFill="1" applyBorder="1" applyAlignment="1">
      <alignment horizontal="right"/>
    </xf>
    <xf numFmtId="172" fontId="33" fillId="4" borderId="0" xfId="0" applyNumberFormat="1" applyFont="1" applyFill="1" applyAlignment="1">
      <alignment horizontal="right" vertical="top"/>
    </xf>
    <xf numFmtId="0" fontId="21" fillId="5" borderId="0" xfId="0" applyFont="1" applyFill="1" applyBorder="1" applyAlignment="1">
      <alignment horizontal="left"/>
    </xf>
    <xf numFmtId="4" fontId="21" fillId="5" borderId="0" xfId="0" applyNumberFormat="1" applyFont="1" applyFill="1" applyBorder="1" applyAlignment="1">
      <alignment horizontal="right"/>
    </xf>
    <xf numFmtId="0" fontId="22" fillId="5" borderId="0" xfId="0" applyFont="1" applyFill="1" applyBorder="1" applyAlignment="1">
      <alignment horizontal="left"/>
    </xf>
    <xf numFmtId="4" fontId="22" fillId="5" borderId="0" xfId="0" applyNumberFormat="1" applyFont="1" applyFill="1" applyBorder="1" applyAlignment="1">
      <alignment horizontal="right"/>
    </xf>
    <xf numFmtId="0" fontId="21" fillId="3" borderId="0" xfId="0" applyFont="1" applyFill="1" applyBorder="1" applyAlignment="1">
      <alignment horizontal="center"/>
    </xf>
    <xf numFmtId="0" fontId="25" fillId="3" borderId="0" xfId="0" applyFont="1" applyFill="1" applyBorder="1" applyAlignment="1">
      <alignment horizontal="center"/>
    </xf>
    <xf numFmtId="0" fontId="26" fillId="3" borderId="0" xfId="0" applyFont="1" applyFill="1" applyBorder="1"/>
    <xf numFmtId="0" fontId="25" fillId="3" borderId="0" xfId="0" applyNumberFormat="1" applyFont="1" applyFill="1" applyBorder="1" applyAlignment="1">
      <alignment horizontal="right"/>
    </xf>
    <xf numFmtId="0" fontId="25" fillId="5" borderId="0" xfId="0" applyFont="1" applyFill="1" applyBorder="1" applyAlignment="1">
      <alignment horizontal="center"/>
    </xf>
    <xf numFmtId="0" fontId="25" fillId="3" borderId="0" xfId="1" applyNumberFormat="1" applyFont="1" applyFill="1" applyBorder="1" applyAlignment="1">
      <alignment horizontal="right"/>
    </xf>
    <xf numFmtId="43" fontId="25" fillId="5" borderId="0" xfId="1" applyFont="1" applyFill="1" applyBorder="1" applyAlignment="1">
      <alignment horizontal="right"/>
    </xf>
    <xf numFmtId="167" fontId="25" fillId="5" borderId="0" xfId="0" applyNumberFormat="1" applyFont="1" applyFill="1" applyBorder="1" applyAlignment="1">
      <alignment horizontal="right"/>
    </xf>
    <xf numFmtId="0" fontId="26" fillId="5" borderId="0" xfId="0" applyFont="1" applyFill="1" applyBorder="1" applyAlignment="1">
      <alignment horizontal="center"/>
    </xf>
    <xf numFmtId="3" fontId="33" fillId="4" borderId="0" xfId="0" applyNumberFormat="1" applyFont="1" applyFill="1" applyAlignment="1">
      <alignment horizontal="right" vertical="top"/>
    </xf>
    <xf numFmtId="0" fontId="23" fillId="3" borderId="0" xfId="15" applyFont="1" applyFill="1" applyBorder="1"/>
    <xf numFmtId="0" fontId="23" fillId="3" borderId="0" xfId="15" applyFont="1" applyFill="1" applyBorder="1" applyAlignment="1">
      <alignment horizontal="right"/>
    </xf>
    <xf numFmtId="3" fontId="23" fillId="3" borderId="0" xfId="15" applyNumberFormat="1" applyFont="1" applyFill="1" applyBorder="1" applyAlignment="1">
      <alignment horizontal="right"/>
    </xf>
    <xf numFmtId="0" fontId="23" fillId="3" borderId="5" xfId="15" applyFont="1" applyFill="1" applyBorder="1" applyAlignment="1">
      <alignment horizontal="right"/>
    </xf>
    <xf numFmtId="0" fontId="36" fillId="3" borderId="0" xfId="15" applyFont="1" applyFill="1" applyBorder="1"/>
    <xf numFmtId="0" fontId="36" fillId="3" borderId="0" xfId="15" applyFont="1" applyFill="1" applyBorder="1" applyAlignment="1">
      <alignment horizontal="right"/>
    </xf>
    <xf numFmtId="3" fontId="36" fillId="3" borderId="0" xfId="15" applyNumberFormat="1" applyFont="1" applyFill="1" applyBorder="1" applyAlignment="1">
      <alignment horizontal="right"/>
    </xf>
    <xf numFmtId="0" fontId="24" fillId="3" borderId="0" xfId="15" applyFont="1" applyFill="1" applyBorder="1" applyAlignment="1">
      <alignment horizontal="right"/>
    </xf>
    <xf numFmtId="0" fontId="36" fillId="3" borderId="5" xfId="15" applyFont="1" applyFill="1" applyBorder="1" applyAlignment="1">
      <alignment horizontal="right"/>
    </xf>
    <xf numFmtId="0" fontId="23" fillId="4" borderId="3" xfId="15" applyFont="1" applyFill="1" applyBorder="1"/>
    <xf numFmtId="0" fontId="24" fillId="8" borderId="0" xfId="15" applyNumberFormat="1" applyFont="1" applyFill="1" applyBorder="1" applyAlignment="1">
      <alignment horizontal="center" vertical="center" wrapText="1"/>
    </xf>
    <xf numFmtId="173" fontId="24" fillId="8" borderId="0" xfId="15" applyNumberFormat="1" applyFont="1" applyFill="1" applyBorder="1" applyAlignment="1">
      <alignment horizontal="center" vertical="center" wrapText="1"/>
    </xf>
    <xf numFmtId="173" fontId="23" fillId="8" borderId="6" xfId="15" applyNumberFormat="1" applyFont="1" applyFill="1" applyBorder="1" applyAlignment="1">
      <alignment horizontal="center"/>
    </xf>
    <xf numFmtId="0" fontId="23" fillId="4" borderId="0" xfId="15" applyFont="1" applyFill="1" applyBorder="1"/>
    <xf numFmtId="173" fontId="23" fillId="8" borderId="0" xfId="15" applyNumberFormat="1" applyFont="1" applyFill="1" applyBorder="1" applyAlignment="1">
      <alignment horizontal="center"/>
    </xf>
    <xf numFmtId="173" fontId="23" fillId="4" borderId="0" xfId="15" applyNumberFormat="1" applyFont="1" applyFill="1" applyBorder="1" applyAlignment="1">
      <alignment horizontal="center"/>
    </xf>
    <xf numFmtId="0" fontId="26" fillId="9" borderId="0" xfId="0" applyFont="1" applyFill="1"/>
    <xf numFmtId="0" fontId="26" fillId="9" borderId="0" xfId="0" applyFont="1" applyFill="1" applyBorder="1"/>
    <xf numFmtId="0" fontId="25" fillId="9" borderId="0" xfId="0" applyFont="1" applyFill="1"/>
    <xf numFmtId="0" fontId="25" fillId="10" borderId="0" xfId="0" applyFont="1" applyFill="1" applyBorder="1"/>
    <xf numFmtId="0" fontId="26" fillId="10" borderId="0" xfId="0" applyFont="1" applyFill="1" applyBorder="1"/>
    <xf numFmtId="0" fontId="24" fillId="10" borderId="0" xfId="0" applyFont="1" applyFill="1" applyBorder="1"/>
    <xf numFmtId="0" fontId="24" fillId="10" borderId="0" xfId="0" applyFont="1" applyFill="1"/>
    <xf numFmtId="44" fontId="23" fillId="10" borderId="0" xfId="2" applyFont="1" applyFill="1" applyBorder="1" applyAlignment="1">
      <alignment horizontal="center"/>
    </xf>
    <xf numFmtId="44" fontId="24" fillId="10" borderId="0" xfId="0" applyNumberFormat="1" applyFont="1" applyFill="1"/>
    <xf numFmtId="0" fontId="24" fillId="10" borderId="0" xfId="0" applyNumberFormat="1" applyFont="1" applyFill="1"/>
    <xf numFmtId="8" fontId="24" fillId="10" borderId="0" xfId="0" applyNumberFormat="1" applyFont="1" applyFill="1"/>
    <xf numFmtId="10" fontId="24" fillId="10" borderId="0" xfId="17" applyNumberFormat="1" applyFont="1" applyFill="1"/>
    <xf numFmtId="44" fontId="23" fillId="10" borderId="0" xfId="2" applyFont="1" applyFill="1" applyBorder="1"/>
    <xf numFmtId="41" fontId="24" fillId="10" borderId="0" xfId="0" applyNumberFormat="1" applyFont="1" applyFill="1"/>
    <xf numFmtId="3" fontId="24" fillId="10" borderId="0" xfId="0" applyNumberFormat="1" applyFont="1" applyFill="1" applyBorder="1"/>
    <xf numFmtId="44" fontId="24" fillId="10" borderId="0" xfId="2" applyFont="1" applyFill="1" applyBorder="1"/>
    <xf numFmtId="4" fontId="24" fillId="10" borderId="0" xfId="2" applyNumberFormat="1" applyFont="1" applyFill="1" applyBorder="1"/>
    <xf numFmtId="44" fontId="24" fillId="10" borderId="0" xfId="2" applyFont="1" applyFill="1"/>
    <xf numFmtId="172" fontId="31" fillId="10" borderId="0" xfId="11" applyNumberFormat="1" applyFont="1" applyFill="1" applyAlignment="1">
      <alignment vertical="top"/>
    </xf>
    <xf numFmtId="1" fontId="24" fillId="10" borderId="0" xfId="0" applyNumberFormat="1" applyFont="1" applyFill="1"/>
    <xf numFmtId="4" fontId="24" fillId="10" borderId="0" xfId="2" applyNumberFormat="1" applyFont="1" applyFill="1"/>
    <xf numFmtId="0" fontId="32" fillId="10" borderId="0" xfId="0" applyFont="1" applyFill="1" applyBorder="1" applyAlignment="1">
      <alignment horizontal="left"/>
    </xf>
    <xf numFmtId="173" fontId="23" fillId="10" borderId="0" xfId="15" applyNumberFormat="1" applyFont="1" applyFill="1" applyBorder="1" applyAlignment="1">
      <alignment horizontal="center"/>
    </xf>
    <xf numFmtId="0" fontId="29" fillId="10" borderId="0" xfId="10" applyFont="1" applyFill="1" applyBorder="1" applyAlignment="1" applyProtection="1">
      <alignment horizontal="left"/>
    </xf>
    <xf numFmtId="1" fontId="24" fillId="10" borderId="0" xfId="0" applyNumberFormat="1" applyFont="1" applyFill="1" applyBorder="1"/>
    <xf numFmtId="0" fontId="29" fillId="10" borderId="0" xfId="10" applyFont="1" applyFill="1" applyAlignment="1" applyProtection="1"/>
    <xf numFmtId="0" fontId="24" fillId="10" borderId="0" xfId="0" applyFont="1" applyFill="1" applyAlignment="1">
      <alignment horizontal="center"/>
    </xf>
    <xf numFmtId="0" fontId="24" fillId="10" borderId="0" xfId="0" applyFont="1" applyFill="1" applyBorder="1" applyAlignment="1">
      <alignment horizontal="center"/>
    </xf>
    <xf numFmtId="0" fontId="39" fillId="10" borderId="0" xfId="0" applyFont="1" applyFill="1" applyBorder="1"/>
    <xf numFmtId="3" fontId="23" fillId="10" borderId="0" xfId="0" applyNumberFormat="1" applyFont="1" applyFill="1" applyBorder="1"/>
    <xf numFmtId="0" fontId="23" fillId="10" borderId="0" xfId="0" applyFont="1" applyFill="1"/>
    <xf numFmtId="44" fontId="24" fillId="10" borderId="0" xfId="0" applyNumberFormat="1" applyFont="1" applyFill="1" applyBorder="1" applyAlignment="1">
      <alignment horizontal="center"/>
    </xf>
    <xf numFmtId="44" fontId="24" fillId="10" borderId="0" xfId="0" applyNumberFormat="1" applyFont="1" applyFill="1" applyAlignment="1">
      <alignment horizontal="center"/>
    </xf>
    <xf numFmtId="0" fontId="40" fillId="10" borderId="0" xfId="0" applyFont="1" applyFill="1"/>
    <xf numFmtId="4" fontId="24" fillId="10" borderId="0" xfId="0" applyNumberFormat="1" applyFont="1" applyFill="1" applyAlignment="1">
      <alignment horizontal="center"/>
    </xf>
    <xf numFmtId="2" fontId="24" fillId="10" borderId="0" xfId="0" applyNumberFormat="1" applyFont="1" applyFill="1"/>
    <xf numFmtId="2" fontId="23" fillId="10" borderId="0" xfId="0" applyNumberFormat="1" applyFont="1" applyFill="1"/>
    <xf numFmtId="44" fontId="24" fillId="10" borderId="0" xfId="2" applyFont="1" applyFill="1" applyBorder="1" applyAlignment="1">
      <alignment horizontal="center"/>
    </xf>
    <xf numFmtId="7" fontId="24" fillId="10" borderId="0" xfId="0" applyNumberFormat="1" applyFont="1" applyFill="1"/>
    <xf numFmtId="165" fontId="24" fillId="10" borderId="0" xfId="0" applyNumberFormat="1" applyFont="1" applyFill="1"/>
    <xf numFmtId="0" fontId="36" fillId="10" borderId="0" xfId="0" applyFont="1" applyFill="1" applyBorder="1"/>
    <xf numFmtId="3" fontId="24" fillId="10" borderId="0" xfId="0" applyNumberFormat="1" applyFont="1" applyFill="1" applyBorder="1" applyAlignment="1">
      <alignment horizontal="right"/>
    </xf>
    <xf numFmtId="3" fontId="24" fillId="10" borderId="0" xfId="0" applyNumberFormat="1" applyFont="1" applyFill="1" applyBorder="1" applyAlignment="1">
      <alignment horizontal="right" vertical="top"/>
    </xf>
    <xf numFmtId="0" fontId="24" fillId="10" borderId="0" xfId="0" applyFont="1" applyFill="1" applyBorder="1" applyAlignment="1">
      <alignment horizontal="left"/>
    </xf>
    <xf numFmtId="0" fontId="41" fillId="10" borderId="3" xfId="10" applyFont="1" applyFill="1" applyBorder="1" applyAlignment="1" applyProtection="1"/>
    <xf numFmtId="0" fontId="42" fillId="10" borderId="0" xfId="0" applyFont="1" applyFill="1" applyBorder="1"/>
    <xf numFmtId="0" fontId="41" fillId="10" borderId="0" xfId="10" applyFont="1" applyFill="1" applyBorder="1" applyAlignment="1" applyProtection="1"/>
    <xf numFmtId="0" fontId="24" fillId="10" borderId="0" xfId="15" applyFont="1" applyFill="1"/>
    <xf numFmtId="3" fontId="24" fillId="10" borderId="0" xfId="15" applyNumberFormat="1" applyFont="1" applyFill="1" applyBorder="1" applyAlignment="1">
      <alignment horizontal="center"/>
    </xf>
    <xf numFmtId="3" fontId="24" fillId="10" borderId="5" xfId="15" applyNumberFormat="1" applyFont="1" applyFill="1" applyBorder="1" applyAlignment="1">
      <alignment horizontal="center"/>
    </xf>
    <xf numFmtId="3" fontId="23" fillId="10" borderId="0" xfId="15" applyNumberFormat="1" applyFont="1" applyFill="1" applyBorder="1" applyAlignment="1">
      <alignment horizontal="center"/>
    </xf>
    <xf numFmtId="0" fontId="24" fillId="10" borderId="3" xfId="15" applyFont="1" applyFill="1" applyBorder="1"/>
    <xf numFmtId="0" fontId="24" fillId="10" borderId="0" xfId="15" applyNumberFormat="1" applyFont="1" applyFill="1" applyBorder="1" applyAlignment="1">
      <alignment horizontal="center" vertical="center" wrapText="1"/>
    </xf>
    <xf numFmtId="173" fontId="24" fillId="10" borderId="0" xfId="15" applyNumberFormat="1" applyFont="1" applyFill="1" applyBorder="1" applyAlignment="1">
      <alignment horizontal="center" vertical="center" wrapText="1"/>
    </xf>
    <xf numFmtId="173" fontId="24" fillId="10" borderId="6" xfId="15" applyNumberFormat="1" applyFont="1" applyFill="1" applyBorder="1" applyAlignment="1">
      <alignment horizontal="center"/>
    </xf>
    <xf numFmtId="173" fontId="24" fillId="10" borderId="0" xfId="15" applyNumberFormat="1" applyFont="1" applyFill="1" applyBorder="1" applyAlignment="1">
      <alignment horizontal="center"/>
    </xf>
    <xf numFmtId="0" fontId="23" fillId="10" borderId="0" xfId="15" applyFont="1" applyFill="1" applyBorder="1"/>
    <xf numFmtId="0" fontId="23" fillId="10" borderId="0" xfId="15" applyNumberFormat="1" applyFont="1" applyFill="1" applyBorder="1" applyAlignment="1">
      <alignment horizontal="center"/>
    </xf>
    <xf numFmtId="0" fontId="24" fillId="10" borderId="6" xfId="15" applyNumberFormat="1" applyFont="1" applyFill="1" applyBorder="1" applyAlignment="1">
      <alignment horizontal="center"/>
    </xf>
    <xf numFmtId="0" fontId="24" fillId="10" borderId="0" xfId="15" applyFont="1" applyFill="1" applyBorder="1"/>
    <xf numFmtId="0" fontId="24" fillId="10" borderId="0" xfId="15" applyNumberFormat="1" applyFont="1" applyFill="1" applyBorder="1" applyAlignment="1">
      <alignment horizontal="center"/>
    </xf>
    <xf numFmtId="0" fontId="23" fillId="10" borderId="5" xfId="15" applyNumberFormat="1" applyFont="1" applyFill="1" applyBorder="1" applyAlignment="1">
      <alignment horizontal="center"/>
    </xf>
    <xf numFmtId="0" fontId="22" fillId="10" borderId="0" xfId="0" applyFont="1" applyFill="1"/>
    <xf numFmtId="0" fontId="24" fillId="10" borderId="0" xfId="15" applyFont="1" applyFill="1" applyBorder="1" applyAlignment="1"/>
    <xf numFmtId="0" fontId="22" fillId="10" borderId="0" xfId="15" applyFont="1" applyFill="1" applyAlignment="1"/>
    <xf numFmtId="0" fontId="22" fillId="10" borderId="0" xfId="0" applyFont="1" applyFill="1" applyAlignment="1"/>
    <xf numFmtId="0" fontId="23" fillId="10" borderId="0" xfId="0" applyFont="1" applyFill="1" applyBorder="1"/>
    <xf numFmtId="0" fontId="23" fillId="10" borderId="0" xfId="0" applyFont="1" applyFill="1" applyBorder="1" applyAlignment="1">
      <alignment horizontal="center"/>
    </xf>
    <xf numFmtId="0" fontId="37" fillId="10" borderId="0" xfId="0" applyFont="1" applyFill="1" applyBorder="1" applyAlignment="1">
      <alignment horizontal="center"/>
    </xf>
    <xf numFmtId="2" fontId="24" fillId="10" borderId="0" xfId="2" applyNumberFormat="1" applyFont="1" applyFill="1"/>
    <xf numFmtId="166" fontId="37" fillId="10" borderId="0" xfId="0" applyNumberFormat="1" applyFont="1" applyFill="1" applyBorder="1" applyAlignment="1">
      <alignment horizontal="center"/>
    </xf>
    <xf numFmtId="2" fontId="24" fillId="10" borderId="0" xfId="0" applyNumberFormat="1" applyFont="1" applyFill="1" applyBorder="1" applyAlignment="1">
      <alignment horizontal="right"/>
    </xf>
    <xf numFmtId="43" fontId="6" fillId="10" borderId="0" xfId="23" applyFont="1" applyFill="1"/>
    <xf numFmtId="0" fontId="39" fillId="10" borderId="0" xfId="0" applyFont="1" applyFill="1" applyBorder="1" applyAlignment="1">
      <alignment horizontal="center"/>
    </xf>
    <xf numFmtId="0" fontId="32" fillId="10" borderId="0" xfId="0" applyFont="1" applyFill="1" applyBorder="1"/>
    <xf numFmtId="169" fontId="24" fillId="10" borderId="0" xfId="2" applyNumberFormat="1" applyFont="1" applyFill="1" applyBorder="1"/>
    <xf numFmtId="164" fontId="24" fillId="10" borderId="0" xfId="2" applyNumberFormat="1" applyFont="1" applyFill="1" applyBorder="1" applyAlignment="1">
      <alignment horizontal="right"/>
    </xf>
    <xf numFmtId="169" fontId="24" fillId="10" borderId="0" xfId="2" applyNumberFormat="1" applyFont="1" applyFill="1" applyBorder="1" applyAlignment="1">
      <alignment horizontal="right"/>
    </xf>
    <xf numFmtId="3" fontId="24" fillId="10" borderId="0" xfId="2" applyNumberFormat="1" applyFont="1" applyFill="1" applyBorder="1" applyAlignment="1">
      <alignment horizontal="right"/>
    </xf>
    <xf numFmtId="7" fontId="24" fillId="10" borderId="0" xfId="2" applyNumberFormat="1" applyFont="1" applyFill="1" applyBorder="1" applyAlignment="1">
      <alignment horizontal="center"/>
    </xf>
    <xf numFmtId="44" fontId="24" fillId="10" borderId="0" xfId="2" applyFont="1" applyFill="1" applyBorder="1" applyAlignment="1">
      <alignment horizontal="right"/>
    </xf>
    <xf numFmtId="4" fontId="24" fillId="10" borderId="0" xfId="2" applyNumberFormat="1" applyFont="1" applyFill="1" applyBorder="1" applyAlignment="1">
      <alignment horizontal="right"/>
    </xf>
    <xf numFmtId="0" fontId="31" fillId="10" borderId="0" xfId="0" applyFont="1" applyFill="1" applyBorder="1"/>
    <xf numFmtId="170" fontId="23" fillId="10" borderId="0" xfId="0" applyNumberFormat="1" applyFont="1" applyFill="1" applyBorder="1" applyAlignment="1">
      <alignment horizontal="right"/>
    </xf>
    <xf numFmtId="174" fontId="24" fillId="10" borderId="0" xfId="1" applyNumberFormat="1" applyFont="1" applyFill="1" applyBorder="1" applyAlignment="1">
      <alignment horizontal="right" vertical="top" wrapText="1"/>
    </xf>
    <xf numFmtId="164" fontId="24" fillId="10" borderId="0" xfId="2" applyNumberFormat="1" applyFont="1" applyFill="1" applyBorder="1" applyAlignment="1">
      <alignment horizontal="right" vertical="top" wrapText="1"/>
    </xf>
    <xf numFmtId="44" fontId="23" fillId="10" borderId="0" xfId="2" applyFont="1" applyFill="1"/>
    <xf numFmtId="174" fontId="24" fillId="10" borderId="0" xfId="1" applyNumberFormat="1" applyFont="1" applyFill="1" applyBorder="1" applyAlignment="1">
      <alignment horizontal="right"/>
    </xf>
    <xf numFmtId="44" fontId="23" fillId="10" borderId="0" xfId="2" applyFont="1" applyFill="1" applyAlignment="1">
      <alignment horizontal="right"/>
    </xf>
    <xf numFmtId="3" fontId="23" fillId="10" borderId="0" xfId="2" applyNumberFormat="1" applyFont="1" applyFill="1" applyBorder="1" applyAlignment="1">
      <alignment horizontal="right"/>
    </xf>
    <xf numFmtId="174" fontId="23" fillId="10" borderId="0" xfId="1" applyNumberFormat="1" applyFont="1" applyFill="1" applyBorder="1"/>
    <xf numFmtId="0" fontId="26" fillId="10" borderId="0" xfId="0" applyFont="1" applyFill="1"/>
    <xf numFmtId="0" fontId="25" fillId="10" borderId="0" xfId="0" applyFont="1" applyFill="1"/>
    <xf numFmtId="0" fontId="27" fillId="10" borderId="4" xfId="10" applyFont="1" applyFill="1" applyBorder="1" applyAlignment="1" applyProtection="1">
      <alignment horizontal="center" vertical="center"/>
    </xf>
    <xf numFmtId="0" fontId="25" fillId="10" borderId="1" xfId="0" applyFont="1" applyFill="1" applyBorder="1" applyAlignment="1">
      <alignment horizontal="center" vertical="center"/>
    </xf>
    <xf numFmtId="0" fontId="25" fillId="10" borderId="2" xfId="0" applyFont="1" applyFill="1" applyBorder="1" applyAlignment="1">
      <alignment horizontal="center" vertical="center"/>
    </xf>
    <xf numFmtId="0" fontId="34" fillId="10" borderId="0" xfId="10" applyFont="1" applyFill="1" applyBorder="1" applyAlignment="1" applyProtection="1">
      <alignment horizontal="center"/>
    </xf>
    <xf numFmtId="0" fontId="21" fillId="10" borderId="0" xfId="0" applyFont="1" applyFill="1" applyAlignment="1">
      <alignment vertical="top"/>
    </xf>
    <xf numFmtId="0" fontId="22" fillId="10" borderId="0" xfId="0" applyFont="1" applyFill="1" applyAlignment="1">
      <alignment vertical="top"/>
    </xf>
    <xf numFmtId="0" fontId="21" fillId="10" borderId="0" xfId="0" applyFont="1" applyFill="1" applyBorder="1" applyAlignment="1">
      <alignment horizontal="center"/>
    </xf>
    <xf numFmtId="167" fontId="21" fillId="10" borderId="0" xfId="0" applyNumberFormat="1" applyFont="1" applyFill="1" applyBorder="1" applyAlignment="1">
      <alignment horizontal="right"/>
    </xf>
    <xf numFmtId="0" fontId="35" fillId="10" borderId="0" xfId="25" applyFont="1" applyFill="1">
      <alignment vertical="top"/>
    </xf>
    <xf numFmtId="0" fontId="35" fillId="10" borderId="0" xfId="25" applyFont="1" applyFill="1" applyAlignment="1">
      <alignment horizontal="left" vertical="top"/>
    </xf>
    <xf numFmtId="172" fontId="35" fillId="10" borderId="0" xfId="25" applyNumberFormat="1" applyFont="1" applyFill="1" applyAlignment="1">
      <alignment horizontal="right" vertical="top"/>
    </xf>
    <xf numFmtId="43" fontId="22" fillId="10" borderId="0" xfId="1" applyFont="1" applyFill="1"/>
    <xf numFmtId="0" fontId="21" fillId="10" borderId="0" xfId="0" applyFont="1" applyFill="1"/>
    <xf numFmtId="8" fontId="21" fillId="10" borderId="0" xfId="0" applyNumberFormat="1" applyFont="1" applyFill="1"/>
    <xf numFmtId="0" fontId="23" fillId="3" borderId="0" xfId="0" applyFont="1" applyFill="1" applyBorder="1"/>
    <xf numFmtId="0" fontId="23" fillId="3" borderId="0" xfId="0" applyFont="1" applyFill="1" applyBorder="1"/>
    <xf numFmtId="44" fontId="24" fillId="10" borderId="0" xfId="0" applyNumberFormat="1" applyFont="1" applyFill="1" applyBorder="1" applyAlignment="1">
      <alignment horizontal="right"/>
    </xf>
    <xf numFmtId="44" fontId="24" fillId="10" borderId="0" xfId="2" applyNumberFormat="1" applyFont="1" applyFill="1" applyBorder="1"/>
    <xf numFmtId="44" fontId="23" fillId="4" borderId="0" xfId="2" applyNumberFormat="1" applyFont="1" applyFill="1" applyBorder="1" applyAlignment="1"/>
    <xf numFmtId="44" fontId="23" fillId="3" borderId="0" xfId="0" applyNumberFormat="1" applyFont="1" applyFill="1" applyBorder="1" applyAlignment="1"/>
    <xf numFmtId="0" fontId="24" fillId="9" borderId="0" xfId="0" applyFont="1" applyFill="1" applyBorder="1"/>
    <xf numFmtId="2" fontId="24" fillId="42" borderId="0" xfId="0" applyNumberFormat="1" applyFont="1" applyFill="1"/>
    <xf numFmtId="44" fontId="24" fillId="42" borderId="0" xfId="2" applyNumberFormat="1" applyFont="1" applyFill="1" applyBorder="1"/>
    <xf numFmtId="2" fontId="24" fillId="42" borderId="0" xfId="2" applyNumberFormat="1" applyFont="1" applyFill="1"/>
    <xf numFmtId="0" fontId="24" fillId="42" borderId="0" xfId="0" applyFont="1" applyFill="1"/>
    <xf numFmtId="0" fontId="22" fillId="42" borderId="0" xfId="0" applyFont="1" applyFill="1"/>
    <xf numFmtId="0" fontId="22" fillId="42" borderId="0" xfId="0" applyFont="1" applyFill="1" applyAlignment="1">
      <alignment vertical="top"/>
    </xf>
    <xf numFmtId="3" fontId="22" fillId="42" borderId="0" xfId="0" applyNumberFormat="1" applyFont="1" applyFill="1"/>
    <xf numFmtId="8" fontId="22" fillId="42" borderId="0" xfId="0" applyNumberFormat="1" applyFont="1" applyFill="1"/>
    <xf numFmtId="0" fontId="22" fillId="42" borderId="0" xfId="0" applyFont="1" applyFill="1" applyAlignment="1">
      <alignment horizontal="right"/>
    </xf>
    <xf numFmtId="4" fontId="21" fillId="42" borderId="0" xfId="0" applyNumberFormat="1" applyFont="1" applyFill="1"/>
    <xf numFmtId="8" fontId="21" fillId="42" borderId="0" xfId="0" applyNumberFormat="1" applyFont="1" applyFill="1"/>
    <xf numFmtId="3" fontId="22" fillId="42" borderId="0" xfId="0" applyNumberFormat="1" applyFont="1" applyFill="1" applyAlignment="1">
      <alignment horizontal="right"/>
    </xf>
    <xf numFmtId="4" fontId="21" fillId="42" borderId="0" xfId="0" applyNumberFormat="1" applyFont="1" applyFill="1" applyAlignment="1">
      <alignment horizontal="right"/>
    </xf>
    <xf numFmtId="0" fontId="23" fillId="3" borderId="0" xfId="2" applyNumberFormat="1" applyFont="1" applyFill="1" applyBorder="1" applyAlignment="1">
      <alignment horizontal="right"/>
    </xf>
    <xf numFmtId="4" fontId="24" fillId="3" borderId="0" xfId="2" applyNumberFormat="1" applyFont="1" applyFill="1" applyBorder="1" applyAlignment="1">
      <alignment horizontal="right"/>
    </xf>
    <xf numFmtId="171" fontId="23" fillId="4" borderId="0" xfId="2" applyNumberFormat="1" applyFont="1" applyFill="1" applyBorder="1" applyAlignment="1"/>
    <xf numFmtId="4" fontId="21" fillId="4" borderId="0" xfId="0" applyNumberFormat="1" applyFont="1" applyFill="1"/>
    <xf numFmtId="8" fontId="21" fillId="4" borderId="0" xfId="0" applyNumberFormat="1" applyFont="1" applyFill="1"/>
    <xf numFmtId="3" fontId="22" fillId="10" borderId="0" xfId="0" applyNumberFormat="1" applyFont="1" applyFill="1"/>
    <xf numFmtId="4" fontId="22" fillId="10" borderId="0" xfId="0" applyNumberFormat="1" applyFont="1" applyFill="1"/>
    <xf numFmtId="8" fontId="22" fillId="10" borderId="0" xfId="0" applyNumberFormat="1" applyFont="1" applyFill="1"/>
    <xf numFmtId="0" fontId="21" fillId="42" borderId="0" xfId="0" applyFont="1" applyFill="1"/>
    <xf numFmtId="0" fontId="21" fillId="42" borderId="0" xfId="0" applyFont="1" applyFill="1" applyAlignment="1">
      <alignment horizontal="right"/>
    </xf>
    <xf numFmtId="43" fontId="35" fillId="42" borderId="0" xfId="1" applyFont="1" applyFill="1" applyAlignment="1">
      <alignment horizontal="right" vertical="top"/>
    </xf>
    <xf numFmtId="43" fontId="33" fillId="42" borderId="0" xfId="1" applyFont="1" applyFill="1" applyAlignment="1">
      <alignment horizontal="right" vertical="top"/>
    </xf>
    <xf numFmtId="8" fontId="21" fillId="42" borderId="0" xfId="0" applyNumberFormat="1" applyFont="1" applyFill="1" applyAlignment="1">
      <alignment vertical="top"/>
    </xf>
    <xf numFmtId="44" fontId="24" fillId="42" borderId="0" xfId="2" applyFont="1" applyFill="1"/>
    <xf numFmtId="169" fontId="24" fillId="42" borderId="0" xfId="2" applyNumberFormat="1" applyFont="1" applyFill="1" applyBorder="1"/>
    <xf numFmtId="170" fontId="23" fillId="42" borderId="0" xfId="0" applyNumberFormat="1" applyFont="1" applyFill="1" applyBorder="1" applyAlignment="1">
      <alignment horizontal="right"/>
    </xf>
    <xf numFmtId="44" fontId="23" fillId="42" borderId="0" xfId="0" applyNumberFormat="1" applyFont="1" applyFill="1"/>
    <xf numFmtId="0" fontId="24" fillId="42" borderId="0" xfId="0" applyFont="1" applyFill="1" applyBorder="1"/>
    <xf numFmtId="174" fontId="24" fillId="42" borderId="0" xfId="1" applyNumberFormat="1" applyFont="1" applyFill="1" applyBorder="1" applyAlignment="1">
      <alignment horizontal="right" vertical="top" wrapText="1"/>
    </xf>
    <xf numFmtId="44" fontId="24" fillId="42" borderId="0" xfId="0" applyNumberFormat="1" applyFont="1" applyFill="1" applyBorder="1"/>
    <xf numFmtId="44" fontId="24" fillId="42" borderId="0" xfId="0" applyNumberFormat="1" applyFont="1" applyFill="1"/>
    <xf numFmtId="3" fontId="23" fillId="42" borderId="0" xfId="2" applyNumberFormat="1" applyFont="1" applyFill="1" applyBorder="1" applyAlignment="1">
      <alignment horizontal="right"/>
    </xf>
    <xf numFmtId="44" fontId="23" fillId="42" borderId="0" xfId="2" applyFont="1" applyFill="1"/>
    <xf numFmtId="10" fontId="24" fillId="42" borderId="0" xfId="17" applyNumberFormat="1" applyFont="1" applyFill="1"/>
    <xf numFmtId="174" fontId="23" fillId="42" borderId="0" xfId="1" applyNumberFormat="1" applyFont="1" applyFill="1" applyBorder="1"/>
    <xf numFmtId="2" fontId="24" fillId="10" borderId="0" xfId="0" applyNumberFormat="1" applyFont="1" applyFill="1" applyBorder="1"/>
    <xf numFmtId="164" fontId="56" fillId="4" borderId="0" xfId="42" applyNumberFormat="1" applyFont="1" applyFill="1" applyBorder="1" applyAlignment="1">
      <alignment horizontal="right"/>
    </xf>
    <xf numFmtId="0" fontId="25" fillId="4" borderId="7" xfId="0" applyFont="1" applyFill="1" applyBorder="1" applyAlignment="1">
      <alignment horizontal="center" vertical="center" wrapText="1"/>
    </xf>
    <xf numFmtId="0" fontId="25" fillId="4" borderId="8" xfId="0" applyFont="1" applyFill="1" applyBorder="1" applyAlignment="1">
      <alignment horizontal="center" vertical="center" wrapText="1"/>
    </xf>
    <xf numFmtId="0" fontId="23" fillId="3" borderId="0" xfId="0" applyFont="1" applyFill="1" applyBorder="1" applyAlignment="1">
      <alignment horizontal="center"/>
    </xf>
    <xf numFmtId="168" fontId="23" fillId="10" borderId="0" xfId="0" applyNumberFormat="1" applyFont="1" applyFill="1" applyBorder="1" applyAlignment="1">
      <alignment horizontal="center"/>
    </xf>
    <xf numFmtId="0" fontId="30" fillId="3" borderId="0" xfId="0" applyFont="1" applyFill="1" applyBorder="1" applyAlignment="1">
      <alignment horizontal="center" wrapText="1"/>
    </xf>
    <xf numFmtId="0" fontId="23" fillId="3" borderId="0" xfId="15" applyFont="1" applyFill="1" applyBorder="1" applyAlignment="1">
      <alignment horizontal="center" wrapText="1"/>
    </xf>
    <xf numFmtId="0" fontId="21" fillId="3" borderId="0" xfId="0" applyFont="1" applyFill="1" applyBorder="1" applyAlignment="1">
      <alignment horizontal="center"/>
    </xf>
    <xf numFmtId="169" fontId="39" fillId="42" borderId="0" xfId="2" applyNumberFormat="1" applyFont="1" applyFill="1" applyBorder="1" applyAlignment="1">
      <alignment horizontal="right"/>
    </xf>
  </cellXfs>
  <cellStyles count="118">
    <cellStyle name="20% - Accent1" xfId="64" builtinId="30" customBuiltin="1"/>
    <cellStyle name="20% - Accent1 2" xfId="106"/>
    <cellStyle name="20% - Accent2" xfId="68" builtinId="34" customBuiltin="1"/>
    <cellStyle name="20% - Accent2 2" xfId="108"/>
    <cellStyle name="20% - Accent3" xfId="71" builtinId="38" customBuiltin="1"/>
    <cellStyle name="20% - Accent3 2" xfId="110"/>
    <cellStyle name="20% - Accent4" xfId="75" builtinId="42" customBuiltin="1"/>
    <cellStyle name="20% - Accent4 2" xfId="112"/>
    <cellStyle name="20% - Accent5" xfId="78" builtinId="46" customBuiltin="1"/>
    <cellStyle name="20% - Accent5 2" xfId="114"/>
    <cellStyle name="20% - Accent6" xfId="82" builtinId="50" customBuiltin="1"/>
    <cellStyle name="20% - Accent6 2" xfId="116"/>
    <cellStyle name="40% - Accent1" xfId="65" builtinId="31" customBuiltin="1"/>
    <cellStyle name="40% - Accent1 2" xfId="107"/>
    <cellStyle name="40% - Accent2" xfId="69" builtinId="35" customBuiltin="1"/>
    <cellStyle name="40% - Accent2 2" xfId="109"/>
    <cellStyle name="40% - Accent3" xfId="72" builtinId="39" customBuiltin="1"/>
    <cellStyle name="40% - Accent3 2" xfId="111"/>
    <cellStyle name="40% - Accent4" xfId="76" builtinId="43" customBuiltin="1"/>
    <cellStyle name="40% - Accent4 2" xfId="113"/>
    <cellStyle name="40% - Accent5" xfId="79" builtinId="47" customBuiltin="1"/>
    <cellStyle name="40% - Accent5 2" xfId="115"/>
    <cellStyle name="40% - Accent6" xfId="83" builtinId="51" customBuiltin="1"/>
    <cellStyle name="40% - Accent6 2" xfId="117"/>
    <cellStyle name="60% - Accent1" xfId="66" builtinId="32" customBuiltin="1"/>
    <cellStyle name="60% - Accent2" xfId="70" builtinId="36" customBuiltin="1"/>
    <cellStyle name="60% - Accent3" xfId="73" builtinId="40" customBuiltin="1"/>
    <cellStyle name="60% - Accent4" xfId="77" builtinId="44" customBuiltin="1"/>
    <cellStyle name="60% - Accent5" xfId="80" builtinId="48" customBuiltin="1"/>
    <cellStyle name="60% - Accent6" xfId="84" builtinId="52" customBuiltin="1"/>
    <cellStyle name="Accent1" xfId="63" builtinId="29" customBuiltin="1"/>
    <cellStyle name="Accent2" xfId="67" builtinId="33" customBuiltin="1"/>
    <cellStyle name="Accent3" xfId="42" builtinId="37" customBuiltin="1"/>
    <cellStyle name="Accent4" xfId="74" builtinId="41" customBuiltin="1"/>
    <cellStyle name="Accent5" xfId="43" builtinId="45" customBuiltin="1"/>
    <cellStyle name="Accent6" xfId="81" builtinId="49" customBuiltin="1"/>
    <cellStyle name="Bad" xfId="53" builtinId="27" customBuiltin="1"/>
    <cellStyle name="Calculation" xfId="57" builtinId="22" customBuiltin="1"/>
    <cellStyle name="Check Cell" xfId="59" builtinId="23" customBuiltin="1"/>
    <cellStyle name="Comma" xfId="1" builtinId="3"/>
    <cellStyle name="Comma 2" xfId="20"/>
    <cellStyle name="Comma 2 2" xfId="37"/>
    <cellStyle name="Comma 2 2 2" xfId="97"/>
    <cellStyle name="Comma 2 3" xfId="90"/>
    <cellStyle name="Comma 3" xfId="23"/>
    <cellStyle name="Comma 3 2" xfId="40"/>
    <cellStyle name="Comma 3 2 2" xfId="100"/>
    <cellStyle name="Comma 3 3" xfId="93"/>
    <cellStyle name="Comma 4" xfId="45"/>
    <cellStyle name="Comma 5" xfId="86"/>
    <cellStyle name="Comma 6" xfId="103"/>
    <cellStyle name="Currency" xfId="2" builtinId="4"/>
    <cellStyle name="Currency 2" xfId="3"/>
    <cellStyle name="Currency 2 2" xfId="4"/>
    <cellStyle name="Currency 2 2 2" xfId="27"/>
    <cellStyle name="Currency 2 3" xfId="5"/>
    <cellStyle name="Currency 2 3 2" xfId="28"/>
    <cellStyle name="Currency 2 4" xfId="26"/>
    <cellStyle name="Currency 3" xfId="6"/>
    <cellStyle name="Currency 3 2" xfId="7"/>
    <cellStyle name="Currency 3 2 2" xfId="30"/>
    <cellStyle name="Currency 3 3" xfId="8"/>
    <cellStyle name="Currency 3 3 2" xfId="31"/>
    <cellStyle name="Currency 3 4" xfId="29"/>
    <cellStyle name="Currency 4" xfId="9"/>
    <cellStyle name="Currency 4 2" xfId="32"/>
    <cellStyle name="Currency 5" xfId="21"/>
    <cellStyle name="Currency 5 2" xfId="38"/>
    <cellStyle name="Currency 5 2 2" xfId="98"/>
    <cellStyle name="Currency 5 3" xfId="91"/>
    <cellStyle name="Currency 6" xfId="24"/>
    <cellStyle name="Currency 6 2" xfId="41"/>
    <cellStyle name="Currency 6 2 2" xfId="101"/>
    <cellStyle name="Currency 6 3" xfId="94"/>
    <cellStyle name="Currency 7" xfId="46"/>
    <cellStyle name="Currency 8" xfId="87"/>
    <cellStyle name="Currency 9" xfId="104"/>
    <cellStyle name="Explanatory Text" xfId="61" builtinId="53" customBuiltin="1"/>
    <cellStyle name="Good" xfId="52" builtinId="26" customBuiltin="1"/>
    <cellStyle name="Heading 1" xfId="48" builtinId="16" customBuiltin="1"/>
    <cellStyle name="Heading 2" xfId="49" builtinId="17" customBuiltin="1"/>
    <cellStyle name="Heading 3" xfId="50" builtinId="18" customBuiltin="1"/>
    <cellStyle name="Heading 4" xfId="51" builtinId="19" customBuiltin="1"/>
    <cellStyle name="Hyperlink" xfId="10" builtinId="8"/>
    <cellStyle name="Input" xfId="55" builtinId="20" customBuiltin="1"/>
    <cellStyle name="Linked Cell" xfId="58" builtinId="24" customBuiltin="1"/>
    <cellStyle name="Neutral" xfId="54" builtinId="28" customBuiltin="1"/>
    <cellStyle name="Normal" xfId="0" builtinId="0"/>
    <cellStyle name="Normal 10" xfId="85"/>
    <cellStyle name="Normal 11" xfId="102"/>
    <cellStyle name="Normal 2" xfId="11"/>
    <cellStyle name="Normal 3" xfId="12"/>
    <cellStyle name="Normal 3 2" xfId="13"/>
    <cellStyle name="Normal 3 3" xfId="14"/>
    <cellStyle name="Normal 4" xfId="15"/>
    <cellStyle name="Normal 4 2" xfId="33"/>
    <cellStyle name="Normal 5" xfId="16"/>
    <cellStyle name="Normal 5 2" xfId="34"/>
    <cellStyle name="Normal 6" xfId="19"/>
    <cellStyle name="Normal 6 2" xfId="36"/>
    <cellStyle name="Normal 6 2 2" xfId="96"/>
    <cellStyle name="Normal 6 3" xfId="89"/>
    <cellStyle name="Normal 7" xfId="22"/>
    <cellStyle name="Normal 7 2" xfId="39"/>
    <cellStyle name="Normal 7 2 2" xfId="99"/>
    <cellStyle name="Normal 7 3" xfId="92"/>
    <cellStyle name="Normal 8" xfId="25"/>
    <cellStyle name="Normal 8 2" xfId="95"/>
    <cellStyle name="Normal 9" xfId="44"/>
    <cellStyle name="Note 2" xfId="88"/>
    <cellStyle name="Note 3" xfId="105"/>
    <cellStyle name="Output" xfId="56" builtinId="21" customBuiltin="1"/>
    <cellStyle name="Percent" xfId="17" builtinId="5"/>
    <cellStyle name="Percent 2" xfId="18"/>
    <cellStyle name="Percent 2 2" xfId="35"/>
    <cellStyle name="Title" xfId="47" builtinId="15" customBuiltin="1"/>
    <cellStyle name="Total" xfId="62" builtinId="25" customBuiltin="1"/>
    <cellStyle name="Warning Text" xfId="6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tabSelected="1" topLeftCell="B1" workbookViewId="0"/>
  </sheetViews>
  <sheetFormatPr defaultColWidth="9.109375" defaultRowHeight="14.4" x14ac:dyDescent="0.3"/>
  <cols>
    <col min="1" max="1" width="0" style="74" hidden="1" customWidth="1"/>
    <col min="2" max="2" width="3.6640625" style="74" customWidth="1"/>
    <col min="3" max="3" width="41.33203125" style="76" customWidth="1"/>
    <col min="4" max="4" width="65.44140625" style="74" customWidth="1"/>
    <col min="5" max="5" width="3.33203125" style="74" customWidth="1"/>
    <col min="6" max="6" width="9" style="74" customWidth="1"/>
    <col min="7" max="7" width="9.109375" style="74" customWidth="1"/>
    <col min="8" max="8" width="9" style="74" customWidth="1"/>
    <col min="9" max="16384" width="9.109375" style="74"/>
  </cols>
  <sheetData>
    <row r="1" spans="1:15" ht="15" thickBot="1" x14ac:dyDescent="0.35">
      <c r="A1" s="165"/>
      <c r="C1" s="166"/>
      <c r="D1" s="165"/>
    </row>
    <row r="2" spans="1:15" ht="30.75" customHeight="1" x14ac:dyDescent="0.3">
      <c r="A2" s="165"/>
      <c r="C2" s="228" t="s">
        <v>147</v>
      </c>
      <c r="D2" s="229"/>
      <c r="I2" s="75"/>
      <c r="J2" s="75"/>
      <c r="K2" s="75"/>
      <c r="L2" s="75"/>
      <c r="M2" s="75"/>
      <c r="N2" s="75"/>
      <c r="O2" s="75"/>
    </row>
    <row r="3" spans="1:15" ht="30.75" customHeight="1" x14ac:dyDescent="0.3">
      <c r="A3" s="165"/>
      <c r="C3" s="167" t="s">
        <v>0</v>
      </c>
      <c r="D3" s="168" t="s">
        <v>119</v>
      </c>
      <c r="I3" s="75"/>
      <c r="J3" s="75"/>
      <c r="K3" s="75"/>
      <c r="L3" s="75"/>
      <c r="M3" s="75"/>
      <c r="N3" s="75"/>
      <c r="O3" s="75"/>
    </row>
    <row r="4" spans="1:15" ht="30.75" customHeight="1" x14ac:dyDescent="0.3">
      <c r="A4" s="165"/>
      <c r="C4" s="167" t="s">
        <v>1</v>
      </c>
      <c r="D4" s="168" t="s">
        <v>120</v>
      </c>
      <c r="I4" s="75"/>
      <c r="J4" s="75"/>
      <c r="K4" s="75"/>
      <c r="L4" s="75"/>
      <c r="M4" s="75"/>
      <c r="N4" s="75"/>
      <c r="O4" s="75"/>
    </row>
    <row r="5" spans="1:15" ht="30.75" customHeight="1" x14ac:dyDescent="0.3">
      <c r="A5" s="165"/>
      <c r="C5" s="167" t="s">
        <v>2</v>
      </c>
      <c r="D5" s="168" t="s">
        <v>121</v>
      </c>
      <c r="I5" s="75"/>
      <c r="J5" s="75"/>
      <c r="K5" s="75"/>
      <c r="L5" s="75"/>
      <c r="M5" s="75"/>
      <c r="N5" s="75"/>
      <c r="O5" s="75"/>
    </row>
    <row r="6" spans="1:15" ht="30.75" customHeight="1" x14ac:dyDescent="0.3">
      <c r="A6" s="165"/>
      <c r="C6" s="167" t="s">
        <v>141</v>
      </c>
      <c r="D6" s="168" t="s">
        <v>122</v>
      </c>
      <c r="I6" s="75"/>
      <c r="J6" s="75"/>
      <c r="K6" s="75"/>
      <c r="L6" s="75"/>
      <c r="M6" s="75"/>
      <c r="N6" s="75"/>
      <c r="O6" s="75"/>
    </row>
    <row r="7" spans="1:15" ht="30.75" customHeight="1" thickBot="1" x14ac:dyDescent="0.35">
      <c r="A7" s="165"/>
      <c r="C7" s="167" t="s">
        <v>140</v>
      </c>
      <c r="D7" s="169" t="s">
        <v>123</v>
      </c>
    </row>
    <row r="8" spans="1:15" x14ac:dyDescent="0.3">
      <c r="A8" s="165"/>
      <c r="C8" s="166"/>
      <c r="D8" s="165"/>
    </row>
    <row r="9" spans="1:15" x14ac:dyDescent="0.3">
      <c r="A9" s="165"/>
      <c r="C9" s="77" t="s">
        <v>111</v>
      </c>
      <c r="D9" s="78"/>
    </row>
    <row r="10" spans="1:15" x14ac:dyDescent="0.3">
      <c r="A10" s="165"/>
      <c r="C10" s="78" t="s">
        <v>112</v>
      </c>
      <c r="D10" s="78"/>
    </row>
    <row r="11" spans="1:15" x14ac:dyDescent="0.3">
      <c r="A11" s="165"/>
      <c r="C11" s="78" t="s">
        <v>146</v>
      </c>
      <c r="D11" s="78"/>
    </row>
    <row r="12" spans="1:15" x14ac:dyDescent="0.3">
      <c r="A12" s="165"/>
      <c r="C12" s="78" t="s">
        <v>129</v>
      </c>
      <c r="D12" s="78"/>
    </row>
    <row r="13" spans="1:15" x14ac:dyDescent="0.3">
      <c r="A13" s="165"/>
      <c r="C13" s="78" t="s">
        <v>85</v>
      </c>
      <c r="D13" s="78"/>
    </row>
    <row r="14" spans="1:15" x14ac:dyDescent="0.3">
      <c r="A14" s="165"/>
      <c r="C14" s="78" t="s">
        <v>132</v>
      </c>
      <c r="D14" s="78"/>
    </row>
    <row r="15" spans="1:15" x14ac:dyDescent="0.3">
      <c r="A15" s="165"/>
      <c r="C15" s="78" t="s">
        <v>128</v>
      </c>
      <c r="D15" s="78"/>
    </row>
    <row r="16" spans="1:15" x14ac:dyDescent="0.3">
      <c r="A16" s="165"/>
      <c r="C16" s="78" t="s">
        <v>143</v>
      </c>
      <c r="D16" s="78"/>
    </row>
  </sheetData>
  <mergeCells count="1">
    <mergeCell ref="C2:D2"/>
  </mergeCells>
  <phoneticPr fontId="11" type="noConversion"/>
  <hyperlinks>
    <hyperlink ref="C3" location="'National Summary'!A1" display="National Summary"/>
    <hyperlink ref="C4" location="'Metallic Minerals 2017'!A1" display="Metallic Minerals"/>
    <hyperlink ref="C5" location="Coal!A1" display="Coal"/>
    <hyperlink ref="C6" location="'2017 By Region'!A1" display="2017 By Region"/>
    <hyperlink ref="C7" location="'2017 By Commodity'!A1" display="2017 By Commodity"/>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zoomScale="80" zoomScaleNormal="80" workbookViewId="0">
      <pane ySplit="6" topLeftCell="A7" activePane="bottomLeft" state="frozen"/>
      <selection pane="bottomLeft" activeCell="A51" sqref="A51"/>
    </sheetView>
  </sheetViews>
  <sheetFormatPr defaultColWidth="9.109375" defaultRowHeight="15.6" x14ac:dyDescent="0.3"/>
  <cols>
    <col min="1" max="1" width="93.6640625" style="80" bestFit="1" customWidth="1"/>
    <col min="2" max="2" width="18.44140625" style="93" customWidth="1"/>
    <col min="3" max="3" width="22.109375" style="91" bestFit="1" customWidth="1"/>
    <col min="4" max="4" width="20" style="91" customWidth="1"/>
    <col min="5" max="5" width="20.109375" style="94" bestFit="1" customWidth="1"/>
    <col min="6" max="6" width="19.44140625" style="80" customWidth="1"/>
    <col min="7" max="7" width="21.33203125" style="80" customWidth="1"/>
    <col min="8" max="8" width="39.109375" style="80" bestFit="1" customWidth="1"/>
    <col min="9" max="9" width="31.88671875" style="80" customWidth="1"/>
    <col min="10" max="10" width="14" style="80" customWidth="1"/>
    <col min="11" max="11" width="18.44140625" style="80" customWidth="1"/>
    <col min="12" max="16384" width="9.109375" style="80"/>
  </cols>
  <sheetData>
    <row r="1" spans="1:9" x14ac:dyDescent="0.3">
      <c r="A1" s="97" t="s">
        <v>8</v>
      </c>
      <c r="B1" s="98"/>
      <c r="C1" s="89"/>
      <c r="D1" s="89"/>
      <c r="E1" s="90"/>
      <c r="F1" s="79"/>
    </row>
    <row r="2" spans="1:9" x14ac:dyDescent="0.3">
      <c r="A2" s="97"/>
      <c r="B2" s="98"/>
      <c r="C2" s="89"/>
      <c r="D2" s="89"/>
      <c r="E2" s="90"/>
      <c r="F2" s="79"/>
    </row>
    <row r="3" spans="1:9" ht="20.25" customHeight="1" x14ac:dyDescent="0.3">
      <c r="A3" s="230" t="s">
        <v>86</v>
      </c>
      <c r="B3" s="230"/>
      <c r="C3" s="230"/>
      <c r="D3" s="230"/>
      <c r="E3" s="230"/>
      <c r="F3" s="79"/>
      <c r="G3" s="79"/>
    </row>
    <row r="4" spans="1:9" x14ac:dyDescent="0.3">
      <c r="A4" s="15"/>
      <c r="B4" s="16">
        <v>2016</v>
      </c>
      <c r="C4" s="17">
        <v>2016</v>
      </c>
      <c r="D4" s="201">
        <v>2017</v>
      </c>
      <c r="E4" s="201">
        <v>2017</v>
      </c>
    </row>
    <row r="5" spans="1:9" x14ac:dyDescent="0.3">
      <c r="A5" s="18" t="s">
        <v>3</v>
      </c>
      <c r="B5" s="19" t="s">
        <v>4</v>
      </c>
      <c r="C5" s="20" t="s">
        <v>5</v>
      </c>
      <c r="D5" s="201" t="s">
        <v>4</v>
      </c>
      <c r="E5" s="201" t="s">
        <v>5</v>
      </c>
    </row>
    <row r="6" spans="1:9" x14ac:dyDescent="0.3">
      <c r="A6" s="15"/>
      <c r="B6" s="21" t="s">
        <v>6</v>
      </c>
      <c r="C6" s="22" t="s">
        <v>7</v>
      </c>
      <c r="D6" s="202" t="s">
        <v>6</v>
      </c>
      <c r="E6" s="202" t="s">
        <v>7</v>
      </c>
    </row>
    <row r="7" spans="1:9" x14ac:dyDescent="0.3">
      <c r="A7" s="23" t="s">
        <v>9</v>
      </c>
      <c r="B7" s="89"/>
      <c r="C7" s="90"/>
      <c r="D7" s="218"/>
      <c r="E7" s="191"/>
    </row>
    <row r="8" spans="1:9" x14ac:dyDescent="0.3">
      <c r="A8" s="148" t="s">
        <v>10</v>
      </c>
      <c r="B8" s="149">
        <v>9.8657699999999995</v>
      </c>
      <c r="C8" s="150">
        <v>533284834.48000002</v>
      </c>
      <c r="D8" s="191">
        <f>'Metallic Minerals 2017'!E17/1000</f>
        <v>10.287543399999999</v>
      </c>
      <c r="E8" s="214">
        <f>'Metallic Minerals 2017'!F17</f>
        <v>579871465.95000005</v>
      </c>
    </row>
    <row r="9" spans="1:9" x14ac:dyDescent="0.3">
      <c r="A9" s="148" t="s">
        <v>11</v>
      </c>
      <c r="B9" s="151">
        <v>7.96014</v>
      </c>
      <c r="C9" s="150">
        <v>6300798.0700000003</v>
      </c>
      <c r="D9" s="215">
        <f>'Metallic Minerals 2017'!E24/1000</f>
        <v>8.0218100000000003</v>
      </c>
      <c r="E9" s="214">
        <f>'Metallic Minerals 2017'!F24</f>
        <v>5954659.4900000002</v>
      </c>
    </row>
    <row r="10" spans="1:9" x14ac:dyDescent="0.3">
      <c r="A10" s="148" t="s">
        <v>12</v>
      </c>
      <c r="B10" s="152">
        <v>3495800</v>
      </c>
      <c r="C10" s="153"/>
      <c r="D10" s="235" t="s">
        <v>144</v>
      </c>
      <c r="E10" s="214"/>
    </row>
    <row r="11" spans="1:9" x14ac:dyDescent="0.3">
      <c r="A11" s="148"/>
      <c r="B11" s="154"/>
      <c r="C11" s="155"/>
      <c r="D11" s="215"/>
      <c r="E11" s="191"/>
    </row>
    <row r="12" spans="1:9" x14ac:dyDescent="0.3">
      <c r="A12" s="156" t="s">
        <v>13</v>
      </c>
      <c r="B12" s="157">
        <v>3495817.8259100001</v>
      </c>
      <c r="C12" s="160">
        <v>539585632.55000007</v>
      </c>
      <c r="D12" s="216">
        <f>SUM(D8:D10)</f>
        <v>18.309353399999999</v>
      </c>
      <c r="E12" s="217">
        <f>SUM(E8:E10)</f>
        <v>585826125.44000006</v>
      </c>
    </row>
    <row r="13" spans="1:9" x14ac:dyDescent="0.3">
      <c r="A13" s="156"/>
      <c r="B13" s="154"/>
      <c r="C13" s="155"/>
      <c r="D13" s="218"/>
      <c r="E13" s="191"/>
    </row>
    <row r="14" spans="1:9" x14ac:dyDescent="0.3">
      <c r="A14" s="23" t="s">
        <v>14</v>
      </c>
      <c r="B14" s="154"/>
      <c r="C14" s="155"/>
      <c r="D14" s="218"/>
      <c r="E14" s="191"/>
      <c r="H14" s="82"/>
      <c r="I14" s="82"/>
    </row>
    <row r="15" spans="1:9" ht="18.75" customHeight="1" x14ac:dyDescent="0.3">
      <c r="A15" s="95" t="s">
        <v>33</v>
      </c>
      <c r="B15" s="158">
        <v>29531</v>
      </c>
      <c r="C15" s="91">
        <v>1466692.36</v>
      </c>
      <c r="D15" s="219" t="s">
        <v>100</v>
      </c>
      <c r="E15" s="214" t="s">
        <v>100</v>
      </c>
      <c r="F15" s="83"/>
      <c r="G15" s="82"/>
      <c r="H15" s="82"/>
      <c r="I15" s="82"/>
    </row>
    <row r="16" spans="1:9" x14ac:dyDescent="0.3">
      <c r="A16" s="95" t="s">
        <v>35</v>
      </c>
      <c r="B16" s="159" t="s">
        <v>100</v>
      </c>
      <c r="C16" s="160"/>
      <c r="D16" s="219" t="s">
        <v>100</v>
      </c>
      <c r="E16" s="214" t="s">
        <v>100</v>
      </c>
      <c r="F16" s="83"/>
      <c r="H16" s="82"/>
      <c r="I16" s="82"/>
    </row>
    <row r="17" spans="1:9" x14ac:dyDescent="0.3">
      <c r="A17" s="95" t="s">
        <v>30</v>
      </c>
      <c r="B17" s="161">
        <v>12729</v>
      </c>
      <c r="C17" s="91">
        <v>2855534.15</v>
      </c>
      <c r="D17" s="219">
        <f>VLOOKUP(A17,minerals,3,FALSE)</f>
        <v>162465</v>
      </c>
      <c r="E17" s="214">
        <f>VLOOKUP(A17,minerals,4,FALSE)</f>
        <v>2515361.61</v>
      </c>
      <c r="F17" s="83"/>
      <c r="G17" s="84"/>
      <c r="H17" s="82"/>
      <c r="I17" s="82"/>
    </row>
    <row r="18" spans="1:9" x14ac:dyDescent="0.3">
      <c r="A18" s="95" t="s">
        <v>27</v>
      </c>
      <c r="B18" s="161" t="s">
        <v>100</v>
      </c>
      <c r="D18" s="219">
        <f>VLOOKUP(A18,minerals,3,FALSE)</f>
        <v>4299</v>
      </c>
      <c r="E18" s="214">
        <f>VLOOKUP(A18,minerals,4,FALSE)</f>
        <v>2000</v>
      </c>
      <c r="F18" s="83"/>
      <c r="H18" s="82"/>
      <c r="I18" s="82"/>
    </row>
    <row r="19" spans="1:9" x14ac:dyDescent="0.3">
      <c r="A19" s="95" t="s">
        <v>31</v>
      </c>
      <c r="B19" s="161">
        <v>61650</v>
      </c>
      <c r="C19" s="91">
        <v>10712250</v>
      </c>
      <c r="D19" s="219">
        <f>VLOOKUP(A19,minerals,3,FALSE)</f>
        <v>50424</v>
      </c>
      <c r="E19" s="214">
        <f>VLOOKUP(A19,minerals,4,FALSE)</f>
        <v>492940</v>
      </c>
      <c r="F19" s="83"/>
      <c r="H19" s="82"/>
      <c r="I19" s="82"/>
    </row>
    <row r="20" spans="1:9" x14ac:dyDescent="0.3">
      <c r="A20" s="95" t="s">
        <v>24</v>
      </c>
      <c r="B20" s="161">
        <v>66008</v>
      </c>
      <c r="C20" s="91">
        <v>1248766</v>
      </c>
      <c r="D20" s="219">
        <f>VLOOKUP(A20,minerals,3,FALSE)</f>
        <v>139598</v>
      </c>
      <c r="E20" s="214">
        <f>VLOOKUP(A20,minerals,4,FALSE)</f>
        <v>4626178.8</v>
      </c>
      <c r="F20" s="83"/>
      <c r="H20" s="82"/>
      <c r="I20" s="82"/>
    </row>
    <row r="21" spans="1:9" x14ac:dyDescent="0.3">
      <c r="A21" s="95" t="s">
        <v>37</v>
      </c>
      <c r="B21" s="159" t="s">
        <v>100</v>
      </c>
      <c r="C21" s="162"/>
      <c r="D21" s="219" t="s">
        <v>100</v>
      </c>
      <c r="E21" s="214" t="s">
        <v>100</v>
      </c>
      <c r="F21" s="83"/>
      <c r="H21" s="82"/>
      <c r="I21" s="82"/>
    </row>
    <row r="22" spans="1:9" x14ac:dyDescent="0.3">
      <c r="A22" s="95" t="s">
        <v>32</v>
      </c>
      <c r="B22" s="159" t="s">
        <v>100</v>
      </c>
      <c r="C22" s="160"/>
      <c r="D22" s="219">
        <f>VLOOKUP(A22,minerals,3,FALSE)</f>
        <v>24679</v>
      </c>
      <c r="E22" s="214">
        <f>VLOOKUP(A22,minerals,4,FALSE)</f>
        <v>1058177</v>
      </c>
      <c r="F22" s="83"/>
      <c r="H22" s="82"/>
      <c r="I22" s="82"/>
    </row>
    <row r="23" spans="1:9" x14ac:dyDescent="0.3">
      <c r="A23" s="95" t="s">
        <v>36</v>
      </c>
      <c r="B23" s="159" t="s">
        <v>100</v>
      </c>
      <c r="C23" s="160"/>
      <c r="D23" s="219" t="s">
        <v>100</v>
      </c>
      <c r="E23" s="214" t="s">
        <v>100</v>
      </c>
      <c r="F23" s="83"/>
      <c r="H23" s="82"/>
      <c r="I23" s="82"/>
    </row>
    <row r="24" spans="1:9" x14ac:dyDescent="0.3">
      <c r="A24" s="95" t="s">
        <v>20</v>
      </c>
      <c r="B24" s="161">
        <v>601965</v>
      </c>
      <c r="C24" s="91">
        <v>2879943.9</v>
      </c>
      <c r="D24" s="219" t="s">
        <v>100</v>
      </c>
      <c r="E24" s="214" t="s">
        <v>100</v>
      </c>
      <c r="F24" s="83"/>
      <c r="H24" s="82"/>
      <c r="I24" s="82"/>
    </row>
    <row r="25" spans="1:9" x14ac:dyDescent="0.3">
      <c r="A25" s="95" t="s">
        <v>19</v>
      </c>
      <c r="B25" s="161">
        <v>674851</v>
      </c>
      <c r="C25" s="91">
        <v>16470763.9</v>
      </c>
      <c r="D25" s="219">
        <f>VLOOKUP(A25,minerals,3,FALSE)</f>
        <v>1536013</v>
      </c>
      <c r="E25" s="214">
        <f>VLOOKUP(A25,minerals,4,FALSE)</f>
        <v>38715871.840000004</v>
      </c>
      <c r="F25" s="83"/>
      <c r="H25" s="82"/>
      <c r="I25" s="82"/>
    </row>
    <row r="26" spans="1:9" x14ac:dyDescent="0.3">
      <c r="A26" s="95" t="s">
        <v>21</v>
      </c>
      <c r="B26" s="161">
        <v>994750</v>
      </c>
      <c r="C26" s="91">
        <v>9139590.0199999996</v>
      </c>
      <c r="D26" s="219">
        <f>VLOOKUP(A26,minerals,3,FALSE)</f>
        <v>790524</v>
      </c>
      <c r="E26" s="214">
        <f>VLOOKUP(A26,minerals,4,FALSE)</f>
        <v>66561310.600000001</v>
      </c>
      <c r="F26" s="83"/>
      <c r="H26" s="82"/>
      <c r="I26" s="82"/>
    </row>
    <row r="27" spans="1:9" x14ac:dyDescent="0.3">
      <c r="A27" s="95" t="s">
        <v>25</v>
      </c>
      <c r="B27" s="161">
        <v>622890</v>
      </c>
      <c r="C27" s="91">
        <v>7711610.1100000003</v>
      </c>
      <c r="D27" s="219">
        <f>VLOOKUP(A27,minerals,3,FALSE)</f>
        <v>453056</v>
      </c>
      <c r="E27" s="214">
        <f>VLOOKUP(A27,minerals,4,FALSE)</f>
        <v>8538911.8900000006</v>
      </c>
      <c r="F27" s="83"/>
      <c r="H27" s="82"/>
      <c r="I27" s="82"/>
    </row>
    <row r="28" spans="1:9" x14ac:dyDescent="0.3">
      <c r="A28" s="95" t="s">
        <v>34</v>
      </c>
      <c r="B28" s="161"/>
      <c r="D28" s="219" t="s">
        <v>100</v>
      </c>
      <c r="E28" s="214" t="s">
        <v>100</v>
      </c>
      <c r="F28" s="83"/>
      <c r="H28" s="82"/>
      <c r="I28" s="82"/>
    </row>
    <row r="29" spans="1:9" x14ac:dyDescent="0.3">
      <c r="A29" s="95" t="s">
        <v>23</v>
      </c>
      <c r="B29" s="161">
        <v>17653</v>
      </c>
      <c r="C29" s="91">
        <v>91559</v>
      </c>
      <c r="D29" s="219">
        <f t="shared" ref="D29:D35" si="0">VLOOKUP(A29,minerals,3,FALSE)</f>
        <v>91861</v>
      </c>
      <c r="E29" s="214">
        <f t="shared" ref="E29:E35" si="1">VLOOKUP(A29,minerals,4,FALSE)</f>
        <v>11239649.41</v>
      </c>
      <c r="F29" s="83"/>
      <c r="H29" s="82"/>
      <c r="I29" s="82"/>
    </row>
    <row r="30" spans="1:9" x14ac:dyDescent="0.3">
      <c r="A30" s="95" t="s">
        <v>29</v>
      </c>
      <c r="B30" s="161">
        <v>1973</v>
      </c>
      <c r="C30" s="91">
        <v>30871.37</v>
      </c>
      <c r="D30" s="219">
        <f t="shared" si="0"/>
        <v>4395</v>
      </c>
      <c r="E30" s="214">
        <f t="shared" si="1"/>
        <v>106705.92</v>
      </c>
      <c r="F30" s="83"/>
      <c r="H30" s="82"/>
      <c r="I30" s="82"/>
    </row>
    <row r="31" spans="1:9" x14ac:dyDescent="0.3">
      <c r="A31" s="95" t="s">
        <v>22</v>
      </c>
      <c r="B31" s="161">
        <v>217367</v>
      </c>
      <c r="C31" s="91">
        <v>4032806.34</v>
      </c>
      <c r="D31" s="219">
        <f t="shared" si="0"/>
        <v>524014</v>
      </c>
      <c r="E31" s="214">
        <f t="shared" si="1"/>
        <v>9144688.1500000004</v>
      </c>
      <c r="F31" s="83"/>
      <c r="H31" s="82"/>
      <c r="I31" s="82"/>
    </row>
    <row r="32" spans="1:9" x14ac:dyDescent="0.3">
      <c r="A32" s="95" t="s">
        <v>16</v>
      </c>
      <c r="B32" s="161">
        <v>7143759</v>
      </c>
      <c r="C32" s="91">
        <v>125137179.97600001</v>
      </c>
      <c r="D32" s="219">
        <f t="shared" si="0"/>
        <v>9670545</v>
      </c>
      <c r="E32" s="214">
        <f t="shared" si="1"/>
        <v>178258693.44</v>
      </c>
      <c r="F32" s="83"/>
      <c r="H32" s="82"/>
      <c r="I32" s="82"/>
    </row>
    <row r="33" spans="1:9" x14ac:dyDescent="0.3">
      <c r="A33" s="95" t="s">
        <v>15</v>
      </c>
      <c r="B33" s="161">
        <v>16834275</v>
      </c>
      <c r="C33" s="91">
        <v>229291155.23950002</v>
      </c>
      <c r="D33" s="219">
        <f t="shared" si="0"/>
        <v>19075788</v>
      </c>
      <c r="E33" s="214">
        <f t="shared" si="1"/>
        <v>261522310.13</v>
      </c>
      <c r="F33" s="83"/>
      <c r="H33" s="82"/>
      <c r="I33" s="82"/>
    </row>
    <row r="34" spans="1:9" x14ac:dyDescent="0.3">
      <c r="A34" s="95" t="s">
        <v>17</v>
      </c>
      <c r="B34" s="161">
        <v>2522882</v>
      </c>
      <c r="C34" s="91">
        <v>20676457.423</v>
      </c>
      <c r="D34" s="219">
        <f t="shared" si="0"/>
        <v>5116821</v>
      </c>
      <c r="E34" s="214">
        <f t="shared" si="1"/>
        <v>37950747.409999996</v>
      </c>
      <c r="F34" s="83"/>
      <c r="H34" s="82"/>
      <c r="I34" s="82"/>
    </row>
    <row r="35" spans="1:9" x14ac:dyDescent="0.3">
      <c r="A35" s="95" t="s">
        <v>18</v>
      </c>
      <c r="B35" s="161">
        <v>1355646</v>
      </c>
      <c r="C35" s="91">
        <v>26305299.469999999</v>
      </c>
      <c r="D35" s="219">
        <f t="shared" si="0"/>
        <v>2262094</v>
      </c>
      <c r="E35" s="214">
        <f t="shared" si="1"/>
        <v>46921821.939999998</v>
      </c>
      <c r="F35" s="83"/>
      <c r="H35" s="82"/>
      <c r="I35" s="82"/>
    </row>
    <row r="36" spans="1:9" x14ac:dyDescent="0.3">
      <c r="A36" s="95" t="s">
        <v>28</v>
      </c>
      <c r="B36" s="159" t="s">
        <v>100</v>
      </c>
      <c r="C36" s="160"/>
      <c r="D36" s="219" t="s">
        <v>100</v>
      </c>
      <c r="E36" s="214" t="s">
        <v>100</v>
      </c>
      <c r="F36" s="82"/>
      <c r="H36" s="82"/>
      <c r="I36" s="82"/>
    </row>
    <row r="37" spans="1:9" x14ac:dyDescent="0.3">
      <c r="A37" s="95" t="s">
        <v>26</v>
      </c>
      <c r="B37" s="161">
        <v>25125</v>
      </c>
      <c r="C37" s="91">
        <v>88021.56</v>
      </c>
      <c r="D37" s="219">
        <f>VLOOKUP(A37,minerals,3,FALSE)</f>
        <v>53165</v>
      </c>
      <c r="E37" s="214">
        <f>VLOOKUP(A37,minerals,4,FALSE)</f>
        <v>352761.37</v>
      </c>
      <c r="F37" s="82"/>
      <c r="H37" s="82"/>
      <c r="I37" s="82"/>
    </row>
    <row r="38" spans="1:9" x14ac:dyDescent="0.3">
      <c r="A38" s="95"/>
      <c r="B38" s="161"/>
      <c r="D38" s="220"/>
      <c r="E38" s="221"/>
    </row>
    <row r="39" spans="1:9" x14ac:dyDescent="0.3">
      <c r="A39" s="156" t="s">
        <v>13</v>
      </c>
      <c r="B39" s="163">
        <v>31184190</v>
      </c>
      <c r="C39" s="160">
        <v>458399065.13850003</v>
      </c>
      <c r="D39" s="222">
        <v>41310820</v>
      </c>
      <c r="E39" s="223">
        <f>SUM(E15:E37)</f>
        <v>668008129.50999987</v>
      </c>
      <c r="F39" s="85"/>
      <c r="G39" s="86"/>
      <c r="H39" s="87"/>
      <c r="I39" s="84"/>
    </row>
    <row r="40" spans="1:9" x14ac:dyDescent="0.3">
      <c r="A40" s="156"/>
      <c r="B40" s="161"/>
      <c r="D40" s="218"/>
      <c r="E40" s="191"/>
    </row>
    <row r="41" spans="1:9" x14ac:dyDescent="0.3">
      <c r="A41" s="23" t="s">
        <v>2</v>
      </c>
      <c r="B41" s="161"/>
      <c r="D41" s="218"/>
      <c r="E41" s="224"/>
      <c r="F41" s="85"/>
    </row>
    <row r="42" spans="1:9" x14ac:dyDescent="0.3">
      <c r="A42" s="148" t="s">
        <v>2</v>
      </c>
      <c r="B42" s="164">
        <v>2967100</v>
      </c>
      <c r="D42" s="225">
        <v>2918563</v>
      </c>
      <c r="E42" s="191"/>
    </row>
    <row r="43" spans="1:9" x14ac:dyDescent="0.3">
      <c r="A43" s="148"/>
      <c r="B43" s="161"/>
      <c r="C43" s="155"/>
      <c r="D43" s="79"/>
      <c r="E43" s="80"/>
    </row>
    <row r="44" spans="1:9" x14ac:dyDescent="0.3">
      <c r="A44" s="23" t="s">
        <v>38</v>
      </c>
      <c r="B44" s="24">
        <f>SUM(B42,B39,B12)</f>
        <v>37647107.825910002</v>
      </c>
      <c r="C44" s="25"/>
      <c r="D44" s="24">
        <f>SUM(D42,D39,D12)</f>
        <v>44229401.309353396</v>
      </c>
      <c r="E44" s="227"/>
    </row>
    <row r="45" spans="1:9" x14ac:dyDescent="0.3">
      <c r="A45" s="79"/>
      <c r="B45" s="88"/>
      <c r="C45" s="89"/>
      <c r="D45" s="89"/>
      <c r="E45" s="90"/>
      <c r="F45" s="79"/>
    </row>
    <row r="46" spans="1:9" x14ac:dyDescent="0.3">
      <c r="A46" s="79"/>
      <c r="B46" s="88"/>
      <c r="D46" s="92"/>
      <c r="E46" s="90"/>
      <c r="F46" s="79"/>
    </row>
    <row r="47" spans="1:9" x14ac:dyDescent="0.3">
      <c r="A47" s="140" t="s">
        <v>145</v>
      </c>
      <c r="B47" s="88"/>
      <c r="D47" s="92"/>
      <c r="E47" s="90"/>
      <c r="F47" s="79"/>
    </row>
    <row r="48" spans="1:9" x14ac:dyDescent="0.3">
      <c r="A48" s="80" t="s">
        <v>85</v>
      </c>
      <c r="D48" s="92"/>
    </row>
    <row r="49" spans="1:7" x14ac:dyDescent="0.3">
      <c r="A49" s="80" t="s">
        <v>110</v>
      </c>
      <c r="D49" s="92"/>
    </row>
    <row r="50" spans="1:7" x14ac:dyDescent="0.3">
      <c r="A50" s="95" t="s">
        <v>132</v>
      </c>
      <c r="D50" s="92"/>
    </row>
    <row r="51" spans="1:7" x14ac:dyDescent="0.3">
      <c r="A51" s="80" t="s">
        <v>148</v>
      </c>
      <c r="D51" s="92"/>
      <c r="G51" s="82"/>
    </row>
    <row r="52" spans="1:7" x14ac:dyDescent="0.3">
      <c r="A52" s="95"/>
      <c r="D52" s="92"/>
    </row>
    <row r="53" spans="1:7" x14ac:dyDescent="0.3">
      <c r="A53" s="95"/>
      <c r="D53" s="92"/>
    </row>
    <row r="54" spans="1:7" x14ac:dyDescent="0.3">
      <c r="A54" s="95"/>
      <c r="D54" s="92"/>
    </row>
    <row r="55" spans="1:7" x14ac:dyDescent="0.3">
      <c r="A55" s="95"/>
      <c r="D55" s="92"/>
    </row>
    <row r="56" spans="1:7" x14ac:dyDescent="0.3">
      <c r="A56" s="95"/>
      <c r="C56" s="96"/>
      <c r="D56" s="92"/>
    </row>
    <row r="57" spans="1:7" x14ac:dyDescent="0.3">
      <c r="A57" s="95"/>
      <c r="D57" s="92"/>
    </row>
    <row r="58" spans="1:7" x14ac:dyDescent="0.3">
      <c r="A58" s="95"/>
      <c r="D58" s="92"/>
    </row>
    <row r="59" spans="1:7" x14ac:dyDescent="0.3">
      <c r="A59" s="95"/>
      <c r="D59" s="92"/>
    </row>
    <row r="60" spans="1:7" x14ac:dyDescent="0.3">
      <c r="A60" s="95"/>
    </row>
    <row r="61" spans="1:7" x14ac:dyDescent="0.3">
      <c r="A61" s="95"/>
    </row>
    <row r="62" spans="1:7" x14ac:dyDescent="0.3">
      <c r="A62" s="95"/>
    </row>
    <row r="63" spans="1:7" x14ac:dyDescent="0.3">
      <c r="A63" s="95"/>
    </row>
    <row r="64" spans="1:7" x14ac:dyDescent="0.3">
      <c r="A64" s="95"/>
    </row>
    <row r="65" spans="1:1" x14ac:dyDescent="0.3">
      <c r="A65" s="95"/>
    </row>
    <row r="66" spans="1:1" x14ac:dyDescent="0.3">
      <c r="A66" s="95"/>
    </row>
    <row r="67" spans="1:1" x14ac:dyDescent="0.3">
      <c r="A67" s="95"/>
    </row>
    <row r="68" spans="1:1" x14ac:dyDescent="0.3">
      <c r="A68" s="95"/>
    </row>
    <row r="69" spans="1:1" x14ac:dyDescent="0.3">
      <c r="A69" s="95"/>
    </row>
    <row r="70" spans="1:1" x14ac:dyDescent="0.3">
      <c r="A70" s="95"/>
    </row>
    <row r="71" spans="1:1" x14ac:dyDescent="0.3">
      <c r="A71" s="95"/>
    </row>
  </sheetData>
  <mergeCells count="1">
    <mergeCell ref="A3:E3"/>
  </mergeCells>
  <phoneticPr fontId="11" type="noConversion"/>
  <hyperlinks>
    <hyperlink ref="A1" location="Index!A1" display="Index"/>
  </hyperlinks>
  <pageMargins left="0.74803149606299213" right="0.74803149606299213" top="0.98425196850393704" bottom="0.98425196850393704" header="0.51181102362204722" footer="0.51181102362204722"/>
  <pageSetup paperSize="9" scale="64"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8"/>
  <sheetViews>
    <sheetView zoomScale="85" zoomScaleNormal="85" workbookViewId="0">
      <pane ySplit="6" topLeftCell="A7" activePane="bottomLeft" state="frozen"/>
      <selection pane="bottomLeft" activeCell="B39" sqref="B39"/>
    </sheetView>
  </sheetViews>
  <sheetFormatPr defaultColWidth="9.109375" defaultRowHeight="15.6" x14ac:dyDescent="0.3"/>
  <cols>
    <col min="1" max="1" width="16.44140625" style="80" customWidth="1"/>
    <col min="2" max="2" width="74.109375" style="80" customWidth="1"/>
    <col min="3" max="3" width="18.88671875" style="100" customWidth="1"/>
    <col min="4" max="4" width="22.33203125" style="100" customWidth="1"/>
    <col min="5" max="5" width="19.6640625" style="100" customWidth="1"/>
    <col min="6" max="6" width="22.5546875" style="100" customWidth="1"/>
    <col min="7" max="7" width="23" style="80" customWidth="1"/>
    <col min="8" max="8" width="21.109375" style="80" customWidth="1"/>
    <col min="9" max="9" width="20.88671875" style="80" bestFit="1" customWidth="1"/>
    <col min="10" max="10" width="10.5546875" style="80" bestFit="1" customWidth="1"/>
    <col min="11" max="11" width="19.44140625" style="80" bestFit="1" customWidth="1"/>
    <col min="12" max="12" width="20.88671875" style="80" bestFit="1" customWidth="1"/>
    <col min="13" max="13" width="28.109375" style="80" bestFit="1" customWidth="1"/>
    <col min="14" max="14" width="12.5546875" style="80" bestFit="1" customWidth="1"/>
    <col min="15" max="15" width="10.5546875" style="80" bestFit="1" customWidth="1"/>
    <col min="16" max="16" width="12.5546875" style="80" bestFit="1" customWidth="1"/>
    <col min="17" max="17" width="16.6640625" style="80" bestFit="1" customWidth="1"/>
    <col min="18" max="18" width="11.109375" style="80" bestFit="1" customWidth="1"/>
    <col min="19" max="19" width="13.88671875" style="80" bestFit="1" customWidth="1"/>
    <col min="20" max="16384" width="9.109375" style="80"/>
  </cols>
  <sheetData>
    <row r="1" spans="1:14" x14ac:dyDescent="0.3">
      <c r="A1" s="99" t="s">
        <v>8</v>
      </c>
    </row>
    <row r="2" spans="1:14" x14ac:dyDescent="0.3">
      <c r="A2" s="99"/>
    </row>
    <row r="3" spans="1:14" ht="20.25" customHeight="1" x14ac:dyDescent="0.35">
      <c r="A3" s="232" t="s">
        <v>39</v>
      </c>
      <c r="B3" s="232"/>
      <c r="C3" s="232"/>
      <c r="D3" s="232"/>
      <c r="E3" s="232"/>
      <c r="F3" s="232"/>
    </row>
    <row r="4" spans="1:14" x14ac:dyDescent="0.3">
      <c r="A4" s="18"/>
      <c r="B4" s="18"/>
      <c r="C4" s="27">
        <v>2016</v>
      </c>
      <c r="D4" s="27">
        <v>2016</v>
      </c>
      <c r="E4" s="27">
        <v>2017</v>
      </c>
      <c r="F4" s="27">
        <v>2017</v>
      </c>
    </row>
    <row r="5" spans="1:14" x14ac:dyDescent="0.3">
      <c r="A5" s="18" t="s">
        <v>40</v>
      </c>
      <c r="B5" s="18" t="s">
        <v>41</v>
      </c>
      <c r="C5" s="27" t="s">
        <v>4</v>
      </c>
      <c r="D5" s="27" t="s">
        <v>5</v>
      </c>
      <c r="E5" s="27" t="s">
        <v>4</v>
      </c>
      <c r="F5" s="27" t="s">
        <v>5</v>
      </c>
      <c r="G5" s="79"/>
      <c r="H5" s="79"/>
      <c r="I5" s="79"/>
      <c r="J5" s="79"/>
      <c r="K5" s="79"/>
      <c r="L5" s="79"/>
      <c r="M5" s="79"/>
      <c r="N5" s="79"/>
    </row>
    <row r="6" spans="1:14" x14ac:dyDescent="0.3">
      <c r="A6" s="28" t="s">
        <v>42</v>
      </c>
      <c r="B6" s="18"/>
      <c r="C6" s="27"/>
      <c r="D6" s="27" t="s">
        <v>43</v>
      </c>
      <c r="E6" s="27"/>
      <c r="F6" s="27" t="s">
        <v>43</v>
      </c>
      <c r="G6" s="79"/>
      <c r="H6" s="79"/>
      <c r="I6" s="79"/>
      <c r="J6" s="79"/>
      <c r="K6" s="79"/>
      <c r="L6" s="79"/>
      <c r="M6" s="79"/>
      <c r="N6" s="79"/>
    </row>
    <row r="7" spans="1:14" x14ac:dyDescent="0.3">
      <c r="A7" s="114"/>
      <c r="B7" s="140"/>
      <c r="C7" s="141"/>
      <c r="D7" s="141"/>
      <c r="E7" s="187"/>
      <c r="F7" s="187"/>
      <c r="G7" s="79"/>
      <c r="H7" s="79"/>
      <c r="M7" s="79"/>
      <c r="N7" s="79"/>
    </row>
    <row r="8" spans="1:14" x14ac:dyDescent="0.3">
      <c r="A8" s="18" t="s">
        <v>10</v>
      </c>
      <c r="B8" s="181" t="s">
        <v>137</v>
      </c>
      <c r="C8" s="142"/>
      <c r="D8" s="142"/>
      <c r="E8" s="187"/>
      <c r="F8" s="187"/>
      <c r="M8" s="79"/>
      <c r="N8" s="79"/>
    </row>
    <row r="9" spans="1:14" x14ac:dyDescent="0.3">
      <c r="A9" s="79"/>
      <c r="B9" s="79" t="s">
        <v>44</v>
      </c>
      <c r="C9" s="109">
        <v>3608.88</v>
      </c>
      <c r="D9" s="184">
        <v>188525783.28</v>
      </c>
      <c r="E9" s="188">
        <v>3703.9292</v>
      </c>
      <c r="F9" s="189">
        <v>207664507.08000001</v>
      </c>
    </row>
    <row r="10" spans="1:14" x14ac:dyDescent="0.3">
      <c r="A10" s="79"/>
      <c r="B10" s="79" t="s">
        <v>45</v>
      </c>
      <c r="C10" s="109">
        <v>4637.1000000000004</v>
      </c>
      <c r="D10" s="184">
        <v>256792900.28</v>
      </c>
      <c r="E10" s="188">
        <v>4984.8023999999996</v>
      </c>
      <c r="F10" s="189">
        <v>286246043.22000003</v>
      </c>
    </row>
    <row r="11" spans="1:14" x14ac:dyDescent="0.3">
      <c r="A11" s="79"/>
      <c r="B11" s="79" t="s">
        <v>83</v>
      </c>
      <c r="C11" s="109">
        <v>149.68</v>
      </c>
      <c r="D11" s="184">
        <v>8596146.4900000002</v>
      </c>
      <c r="E11" s="188">
        <v>15.3651</v>
      </c>
      <c r="F11" s="189">
        <v>876789</v>
      </c>
    </row>
    <row r="12" spans="1:14" x14ac:dyDescent="0.3">
      <c r="A12" s="79"/>
      <c r="B12" s="79" t="s">
        <v>46</v>
      </c>
      <c r="C12" s="143">
        <v>1023.64</v>
      </c>
      <c r="D12" s="184">
        <v>55526982.479999997</v>
      </c>
      <c r="E12" s="190">
        <v>1021.7171</v>
      </c>
      <c r="F12" s="189">
        <v>55124540.25</v>
      </c>
    </row>
    <row r="13" spans="1:14" x14ac:dyDescent="0.3">
      <c r="A13" s="79"/>
      <c r="B13" s="79" t="s">
        <v>47</v>
      </c>
      <c r="C13" s="109">
        <v>429.74930000000001</v>
      </c>
      <c r="D13" s="184">
        <v>23051531.350000001</v>
      </c>
      <c r="E13" s="188">
        <v>539.10350000000005</v>
      </c>
      <c r="F13" s="189">
        <v>29035920.309999999</v>
      </c>
    </row>
    <row r="14" spans="1:14" x14ac:dyDescent="0.3">
      <c r="A14" s="79"/>
      <c r="B14" s="79" t="s">
        <v>131</v>
      </c>
      <c r="C14" s="109">
        <v>0.3795</v>
      </c>
      <c r="D14" s="184">
        <v>20229.259999999998</v>
      </c>
      <c r="E14" s="188">
        <v>0.311</v>
      </c>
      <c r="F14" s="189">
        <v>14790.46</v>
      </c>
    </row>
    <row r="15" spans="1:14" x14ac:dyDescent="0.3">
      <c r="A15" s="79"/>
      <c r="B15" s="79" t="s">
        <v>48</v>
      </c>
      <c r="C15" s="109">
        <v>16.336300000000001</v>
      </c>
      <c r="D15" s="184">
        <v>771261.34</v>
      </c>
      <c r="E15" s="188">
        <v>22.315100000000001</v>
      </c>
      <c r="F15" s="189">
        <v>908875.63</v>
      </c>
    </row>
    <row r="16" spans="1:14" x14ac:dyDescent="0.3">
      <c r="A16" s="79"/>
      <c r="B16" s="79"/>
      <c r="C16" s="231">
        <v>2016</v>
      </c>
      <c r="D16" s="231"/>
      <c r="E16" s="231">
        <v>2017</v>
      </c>
      <c r="F16" s="231"/>
      <c r="M16" s="104"/>
      <c r="N16" s="104"/>
    </row>
    <row r="17" spans="1:17" x14ac:dyDescent="0.3">
      <c r="A17" s="79"/>
      <c r="B17" s="29" t="s">
        <v>124</v>
      </c>
      <c r="C17" s="30">
        <f t="shared" ref="C17:F17" si="0">SUM(C9:C15)</f>
        <v>9865.7650999999987</v>
      </c>
      <c r="D17" s="31">
        <f t="shared" si="0"/>
        <v>533284834.48000002</v>
      </c>
      <c r="E17" s="203">
        <f t="shared" si="0"/>
        <v>10287.543399999999</v>
      </c>
      <c r="F17" s="185">
        <f t="shared" si="0"/>
        <v>579871465.95000005</v>
      </c>
      <c r="M17" s="104"/>
      <c r="N17" s="110"/>
    </row>
    <row r="18" spans="1:17" x14ac:dyDescent="0.3">
      <c r="A18" s="18" t="s">
        <v>11</v>
      </c>
      <c r="B18" s="182" t="s">
        <v>137</v>
      </c>
      <c r="C18" s="144"/>
      <c r="D18" s="144"/>
      <c r="E18" s="111"/>
      <c r="F18" s="184"/>
    </row>
    <row r="19" spans="1:17" x14ac:dyDescent="0.3">
      <c r="A19" s="79"/>
      <c r="B19" s="79" t="s">
        <v>49</v>
      </c>
      <c r="C19" s="146">
        <v>7668.79</v>
      </c>
      <c r="D19" s="183">
        <v>6065302.2000000002</v>
      </c>
      <c r="E19" s="188">
        <v>7751.52</v>
      </c>
      <c r="F19" s="189">
        <v>5747167.3600000003</v>
      </c>
    </row>
    <row r="20" spans="1:17" x14ac:dyDescent="0.3">
      <c r="A20" s="79"/>
      <c r="B20" s="79" t="s">
        <v>50</v>
      </c>
      <c r="C20" s="145">
        <v>181.71</v>
      </c>
      <c r="D20" s="183">
        <v>148592.87</v>
      </c>
      <c r="E20" s="188">
        <v>200.03</v>
      </c>
      <c r="F20" s="189">
        <v>154859.91</v>
      </c>
    </row>
    <row r="21" spans="1:17" x14ac:dyDescent="0.3">
      <c r="A21" s="79"/>
      <c r="B21" s="79" t="s">
        <v>138</v>
      </c>
      <c r="C21" s="145">
        <v>0</v>
      </c>
      <c r="D21" s="183">
        <v>0</v>
      </c>
      <c r="E21" s="188">
        <v>11.79</v>
      </c>
      <c r="F21" s="189">
        <v>6776.22</v>
      </c>
    </row>
    <row r="22" spans="1:17" x14ac:dyDescent="0.3">
      <c r="A22" s="79"/>
      <c r="B22" s="79" t="s">
        <v>51</v>
      </c>
      <c r="C22" s="145">
        <v>109.64</v>
      </c>
      <c r="D22" s="183">
        <v>86903</v>
      </c>
      <c r="E22" s="188">
        <v>58.47</v>
      </c>
      <c r="F22" s="189">
        <v>45856</v>
      </c>
    </row>
    <row r="23" spans="1:17" x14ac:dyDescent="0.3">
      <c r="A23" s="79"/>
      <c r="B23" s="79"/>
      <c r="C23" s="231">
        <v>2016</v>
      </c>
      <c r="D23" s="231"/>
      <c r="E23" s="231">
        <v>2017</v>
      </c>
      <c r="F23" s="231"/>
    </row>
    <row r="24" spans="1:17" x14ac:dyDescent="0.3">
      <c r="A24" s="79"/>
      <c r="B24" s="29" t="s">
        <v>125</v>
      </c>
      <c r="C24" s="30">
        <f t="shared" ref="C24:F24" si="1">SUM(C19:C22)</f>
        <v>7960.14</v>
      </c>
      <c r="D24" s="185">
        <f t="shared" si="1"/>
        <v>6300798.0700000003</v>
      </c>
      <c r="E24" s="203">
        <f t="shared" si="1"/>
        <v>8021.81</v>
      </c>
      <c r="F24" s="185">
        <f t="shared" si="1"/>
        <v>5954659.4900000002</v>
      </c>
    </row>
    <row r="25" spans="1:17" x14ac:dyDescent="0.3">
      <c r="A25" s="18" t="s">
        <v>52</v>
      </c>
      <c r="B25" s="18" t="s">
        <v>53</v>
      </c>
      <c r="C25" s="79"/>
      <c r="D25" s="79"/>
      <c r="E25" s="81"/>
      <c r="F25" s="112"/>
    </row>
    <row r="26" spans="1:17" x14ac:dyDescent="0.3">
      <c r="A26" s="79"/>
      <c r="B26" s="79" t="s">
        <v>54</v>
      </c>
      <c r="C26" s="32"/>
      <c r="D26" s="147"/>
      <c r="E26" s="32"/>
      <c r="F26" s="191"/>
    </row>
    <row r="27" spans="1:17" x14ac:dyDescent="0.3">
      <c r="A27" s="79"/>
      <c r="B27" s="79" t="s">
        <v>55</v>
      </c>
      <c r="C27" s="33"/>
      <c r="D27" s="147"/>
      <c r="E27" s="33"/>
      <c r="F27" s="191"/>
      <c r="G27" s="104"/>
      <c r="I27" s="109"/>
      <c r="J27" s="91"/>
      <c r="K27" s="109"/>
      <c r="L27" s="109"/>
      <c r="N27" s="109"/>
      <c r="O27" s="109"/>
      <c r="P27" s="113"/>
      <c r="Q27" s="109"/>
    </row>
    <row r="28" spans="1:17" x14ac:dyDescent="0.3">
      <c r="A28" s="79"/>
      <c r="B28" s="79"/>
      <c r="C28" s="231">
        <v>2016</v>
      </c>
      <c r="D28" s="231"/>
      <c r="E28" s="80"/>
      <c r="F28" s="80"/>
      <c r="G28" s="104"/>
      <c r="J28" s="91"/>
    </row>
    <row r="29" spans="1:17" x14ac:dyDescent="0.3">
      <c r="A29" s="79"/>
      <c r="B29" s="29" t="s">
        <v>126</v>
      </c>
      <c r="C29" s="34">
        <v>3495800</v>
      </c>
      <c r="D29" s="35"/>
      <c r="E29" s="35" t="s">
        <v>144</v>
      </c>
      <c r="F29" s="35"/>
    </row>
    <row r="30" spans="1:17" x14ac:dyDescent="0.3">
      <c r="A30" s="79"/>
      <c r="B30" s="79"/>
      <c r="C30" s="231">
        <v>2016</v>
      </c>
      <c r="D30" s="231"/>
      <c r="E30" s="231">
        <v>2017</v>
      </c>
      <c r="F30" s="231"/>
    </row>
    <row r="31" spans="1:17" x14ac:dyDescent="0.3">
      <c r="A31" s="79"/>
      <c r="B31" s="29" t="s">
        <v>127</v>
      </c>
      <c r="C31" s="36">
        <f>SUM(C17/1000,C24/1000,C29)</f>
        <v>3495817.8259051</v>
      </c>
      <c r="D31" s="37"/>
      <c r="E31" s="36">
        <f>SUM(E17/1000,E24/1000,E29)</f>
        <v>18.309353399999999</v>
      </c>
      <c r="F31" s="37"/>
    </row>
    <row r="32" spans="1:17" x14ac:dyDescent="0.3">
      <c r="A32" s="79"/>
      <c r="B32" s="29" t="s">
        <v>56</v>
      </c>
      <c r="C32" s="37"/>
      <c r="D32" s="186">
        <f>SUM(D24,D17)</f>
        <v>539585632.55000007</v>
      </c>
      <c r="E32" s="37"/>
      <c r="F32" s="186">
        <f>SUM(F24,F17)</f>
        <v>585826125.44000006</v>
      </c>
    </row>
    <row r="33" spans="1:11" x14ac:dyDescent="0.3">
      <c r="A33" s="79"/>
      <c r="B33" s="79"/>
      <c r="C33" s="101"/>
      <c r="D33" s="101"/>
      <c r="E33" s="101"/>
      <c r="F33" s="101"/>
    </row>
    <row r="34" spans="1:11" x14ac:dyDescent="0.3">
      <c r="A34" s="102"/>
      <c r="B34" s="79" t="s">
        <v>136</v>
      </c>
      <c r="C34" s="103"/>
      <c r="D34" s="86"/>
      <c r="E34" s="101"/>
      <c r="I34" s="104"/>
    </row>
    <row r="35" spans="1:11" x14ac:dyDescent="0.3">
      <c r="B35" s="95" t="s">
        <v>132</v>
      </c>
    </row>
    <row r="36" spans="1:11" x14ac:dyDescent="0.3">
      <c r="B36" s="80" t="s">
        <v>148</v>
      </c>
    </row>
    <row r="37" spans="1:11" x14ac:dyDescent="0.3">
      <c r="C37" s="105"/>
      <c r="D37" s="106"/>
      <c r="E37" s="107"/>
    </row>
    <row r="38" spans="1:11" x14ac:dyDescent="0.3">
      <c r="C38" s="101"/>
      <c r="D38" s="106"/>
      <c r="E38" s="107"/>
      <c r="F38" s="108"/>
    </row>
    <row r="39" spans="1:11" x14ac:dyDescent="0.3">
      <c r="C39" s="105"/>
      <c r="D39" s="106"/>
      <c r="E39" s="107"/>
      <c r="F39" s="108"/>
    </row>
    <row r="40" spans="1:11" x14ac:dyDescent="0.3">
      <c r="C40" s="105"/>
      <c r="D40" s="106"/>
      <c r="E40" s="107"/>
      <c r="F40" s="108"/>
    </row>
    <row r="41" spans="1:11" x14ac:dyDescent="0.3">
      <c r="C41" s="101"/>
      <c r="D41" s="106"/>
      <c r="E41" s="106"/>
      <c r="F41" s="108"/>
      <c r="I41" s="104"/>
      <c r="K41" s="91"/>
    </row>
    <row r="42" spans="1:11" x14ac:dyDescent="0.3">
      <c r="C42" s="105"/>
      <c r="D42" s="106"/>
    </row>
    <row r="43" spans="1:11" x14ac:dyDescent="0.3">
      <c r="C43" s="101"/>
      <c r="D43" s="106"/>
    </row>
    <row r="44" spans="1:11" x14ac:dyDescent="0.3">
      <c r="D44" s="106"/>
      <c r="I44" s="109"/>
    </row>
    <row r="45" spans="1:11" x14ac:dyDescent="0.3">
      <c r="D45" s="106"/>
      <c r="G45" s="100"/>
    </row>
    <row r="46" spans="1:11" x14ac:dyDescent="0.3">
      <c r="D46" s="106"/>
      <c r="G46" s="100"/>
      <c r="I46" s="109"/>
    </row>
    <row r="47" spans="1:11" x14ac:dyDescent="0.3">
      <c r="C47" s="106"/>
    </row>
    <row r="48" spans="1:11" x14ac:dyDescent="0.3">
      <c r="C48" s="106"/>
      <c r="H48" s="82"/>
    </row>
    <row r="49" spans="3:7" x14ac:dyDescent="0.3">
      <c r="D49" s="106"/>
      <c r="G49" s="82"/>
    </row>
    <row r="51" spans="3:7" x14ac:dyDescent="0.3">
      <c r="F51" s="107"/>
    </row>
    <row r="52" spans="3:7" x14ac:dyDescent="0.3">
      <c r="D52" s="106"/>
    </row>
    <row r="53" spans="3:7" x14ac:dyDescent="0.3">
      <c r="D53" s="106"/>
    </row>
    <row r="56" spans="3:7" x14ac:dyDescent="0.3">
      <c r="D56" s="106"/>
      <c r="F56" s="106"/>
    </row>
    <row r="58" spans="3:7" x14ac:dyDescent="0.3">
      <c r="C58" s="82"/>
    </row>
  </sheetData>
  <mergeCells count="8">
    <mergeCell ref="E16:F16"/>
    <mergeCell ref="E23:F23"/>
    <mergeCell ref="E30:F30"/>
    <mergeCell ref="A3:F3"/>
    <mergeCell ref="C30:D30"/>
    <mergeCell ref="C23:D23"/>
    <mergeCell ref="C16:D16"/>
    <mergeCell ref="C28:D28"/>
  </mergeCells>
  <phoneticPr fontId="11" type="noConversion"/>
  <hyperlinks>
    <hyperlink ref="A1" location="INDEX!A1" display="Index"/>
  </hyperlinks>
  <pageMargins left="0.74803149606299213" right="0.74803149606299213" top="0.98425196850393704" bottom="0.98425196850393704" header="0.51181102362204722" footer="0.51181102362204722"/>
  <pageSetup paperSize="9" scale="76" orientation="landscape" r:id="rId1"/>
  <headerFooter alignWithMargins="0"/>
  <ignoredErrors>
    <ignoredError sqref="C17 C24"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zoomScale="75" workbookViewId="0">
      <selection activeCell="A18" sqref="A18"/>
    </sheetView>
  </sheetViews>
  <sheetFormatPr defaultColWidth="9.109375" defaultRowHeight="15.6" x14ac:dyDescent="0.3"/>
  <cols>
    <col min="1" max="1" width="30.44140625" style="79" customWidth="1"/>
    <col min="2" max="2" width="16.5546875" style="79" bestFit="1" customWidth="1"/>
    <col min="3" max="3" width="22.88671875" style="79" bestFit="1" customWidth="1"/>
    <col min="4" max="4" width="10.44140625" style="79" bestFit="1" customWidth="1"/>
    <col min="5" max="5" width="15.5546875" style="79" bestFit="1" customWidth="1"/>
    <col min="6" max="6" width="14.109375" style="79" bestFit="1" customWidth="1"/>
    <col min="7" max="7" width="19.44140625" style="79" bestFit="1" customWidth="1"/>
    <col min="8" max="8" width="17.44140625" style="79" customWidth="1"/>
    <col min="9" max="16384" width="9.109375" style="79"/>
  </cols>
  <sheetData>
    <row r="1" spans="1:9" ht="18" x14ac:dyDescent="0.35">
      <c r="A1" s="118" t="s">
        <v>8</v>
      </c>
      <c r="B1" s="119"/>
      <c r="C1" s="119"/>
      <c r="D1" s="119"/>
      <c r="E1" s="119"/>
      <c r="F1" s="119"/>
      <c r="G1" s="119"/>
      <c r="H1" s="119"/>
    </row>
    <row r="2" spans="1:9" ht="18" x14ac:dyDescent="0.35">
      <c r="A2" s="120"/>
      <c r="B2" s="119"/>
      <c r="C2" s="119"/>
      <c r="D2" s="119"/>
      <c r="E2" s="119"/>
      <c r="F2" s="119"/>
      <c r="G2" s="119"/>
      <c r="H2" s="119"/>
    </row>
    <row r="3" spans="1:9" ht="20.25" customHeight="1" x14ac:dyDescent="0.3">
      <c r="A3" s="233" t="s">
        <v>88</v>
      </c>
      <c r="B3" s="233"/>
      <c r="C3" s="233"/>
      <c r="D3" s="233"/>
      <c r="E3" s="233"/>
      <c r="F3" s="233"/>
      <c r="G3" s="233"/>
      <c r="H3" s="233"/>
      <c r="I3" s="115"/>
    </row>
    <row r="4" spans="1:9" x14ac:dyDescent="0.3">
      <c r="A4" s="58" t="s">
        <v>57</v>
      </c>
      <c r="B4" s="59" t="s">
        <v>58</v>
      </c>
      <c r="C4" s="59" t="s">
        <v>59</v>
      </c>
      <c r="D4" s="60" t="s">
        <v>60</v>
      </c>
      <c r="E4" s="59" t="s">
        <v>61</v>
      </c>
      <c r="F4" s="61" t="s">
        <v>62</v>
      </c>
      <c r="G4" s="59" t="s">
        <v>99</v>
      </c>
      <c r="H4" s="60" t="s">
        <v>61</v>
      </c>
      <c r="I4" s="116"/>
    </row>
    <row r="5" spans="1:9" ht="15.75" customHeight="1" x14ac:dyDescent="0.3">
      <c r="A5" s="62"/>
      <c r="B5" s="63"/>
      <c r="C5" s="63"/>
      <c r="D5" s="64"/>
      <c r="E5" s="65" t="s">
        <v>106</v>
      </c>
      <c r="F5" s="66"/>
      <c r="G5" s="63"/>
      <c r="H5" s="60" t="s">
        <v>106</v>
      </c>
      <c r="I5" s="116"/>
    </row>
    <row r="6" spans="1:9" ht="25.5" customHeight="1" x14ac:dyDescent="0.3">
      <c r="A6" s="121"/>
      <c r="B6" s="122"/>
      <c r="C6" s="122"/>
      <c r="D6" s="122"/>
      <c r="E6" s="96"/>
      <c r="F6" s="123"/>
      <c r="G6" s="122"/>
      <c r="H6" s="124"/>
      <c r="I6" s="116"/>
    </row>
    <row r="7" spans="1:9" ht="17.399999999999999" customHeight="1" x14ac:dyDescent="0.3">
      <c r="A7" s="125" t="s">
        <v>63</v>
      </c>
      <c r="B7" s="126" t="s">
        <v>100</v>
      </c>
      <c r="C7" s="127">
        <v>803.39700000000005</v>
      </c>
      <c r="D7" s="126" t="s">
        <v>100</v>
      </c>
      <c r="E7" s="128">
        <f>SUM(B7:D7)</f>
        <v>803.39700000000005</v>
      </c>
      <c r="F7" s="129">
        <v>803.39700000000005</v>
      </c>
      <c r="G7" s="134" t="s">
        <v>100</v>
      </c>
      <c r="H7" s="96">
        <f>SUM(F7:G7)</f>
        <v>803.39700000000005</v>
      </c>
      <c r="I7" s="115"/>
    </row>
    <row r="8" spans="1:9" x14ac:dyDescent="0.3">
      <c r="A8" s="67" t="s">
        <v>64</v>
      </c>
      <c r="B8" s="68">
        <v>0</v>
      </c>
      <c r="C8" s="69">
        <f>SUM(C7)</f>
        <v>803.39700000000005</v>
      </c>
      <c r="D8" s="68">
        <v>0</v>
      </c>
      <c r="E8" s="70">
        <f t="shared" ref="E8:E13" si="0">SUM(B8:D8)</f>
        <v>803.39700000000005</v>
      </c>
      <c r="F8" s="69">
        <f>SUM(F7)</f>
        <v>803.39700000000005</v>
      </c>
      <c r="G8" s="68">
        <v>0</v>
      </c>
      <c r="H8" s="69">
        <f>SUM(H7)</f>
        <v>803.39700000000005</v>
      </c>
      <c r="I8" s="88"/>
    </row>
    <row r="9" spans="1:9" x14ac:dyDescent="0.3">
      <c r="A9" s="130"/>
      <c r="B9" s="131"/>
      <c r="C9" s="131"/>
      <c r="D9" s="131"/>
      <c r="E9" s="132"/>
      <c r="F9" s="131"/>
      <c r="G9" s="131"/>
      <c r="H9" s="131"/>
    </row>
    <row r="10" spans="1:9" x14ac:dyDescent="0.3">
      <c r="A10" s="133" t="s">
        <v>65</v>
      </c>
      <c r="B10" s="127">
        <v>1212.126</v>
      </c>
      <c r="C10" s="127">
        <v>153.35900000000001</v>
      </c>
      <c r="D10" s="126" t="s">
        <v>100</v>
      </c>
      <c r="E10" s="128">
        <f t="shared" si="0"/>
        <v>1365.4849999999999</v>
      </c>
      <c r="F10" s="129">
        <v>1365.4850000000001</v>
      </c>
      <c r="G10" s="134" t="s">
        <v>100</v>
      </c>
      <c r="H10" s="96">
        <f>SUM(F10:G10)</f>
        <v>1365.4850000000001</v>
      </c>
      <c r="I10" s="226"/>
    </row>
    <row r="11" spans="1:9" x14ac:dyDescent="0.3">
      <c r="A11" s="133" t="s">
        <v>66</v>
      </c>
      <c r="B11" s="126" t="s">
        <v>100</v>
      </c>
      <c r="C11" s="127">
        <v>117.255</v>
      </c>
      <c r="D11" s="126" t="s">
        <v>100</v>
      </c>
      <c r="E11" s="128">
        <f t="shared" si="0"/>
        <v>117.255</v>
      </c>
      <c r="F11" s="129">
        <v>117.255</v>
      </c>
      <c r="G11" s="134" t="s">
        <v>100</v>
      </c>
      <c r="H11" s="96">
        <f>SUM(F11:G11)</f>
        <v>117.255</v>
      </c>
    </row>
    <row r="12" spans="1:9" x14ac:dyDescent="0.3">
      <c r="A12" s="133" t="s">
        <v>67</v>
      </c>
      <c r="B12" s="126" t="s">
        <v>100</v>
      </c>
      <c r="C12" s="127">
        <v>38.936</v>
      </c>
      <c r="D12" s="127">
        <v>4.117</v>
      </c>
      <c r="E12" s="128">
        <f t="shared" si="0"/>
        <v>43.052999999999997</v>
      </c>
      <c r="F12" s="129">
        <v>43.052999999999997</v>
      </c>
      <c r="G12" s="134" t="s">
        <v>100</v>
      </c>
      <c r="H12" s="96">
        <f>SUM(F12:G12)</f>
        <v>43.052999999999997</v>
      </c>
    </row>
    <row r="13" spans="1:9" x14ac:dyDescent="0.3">
      <c r="A13" s="133" t="s">
        <v>68</v>
      </c>
      <c r="B13" s="126" t="s">
        <v>100</v>
      </c>
      <c r="C13" s="127">
        <v>274.00299999999999</v>
      </c>
      <c r="D13" s="127">
        <v>315.37</v>
      </c>
      <c r="E13" s="128">
        <f t="shared" si="0"/>
        <v>589.37300000000005</v>
      </c>
      <c r="F13" s="129">
        <v>589.37300000000005</v>
      </c>
      <c r="G13" s="134" t="s">
        <v>100</v>
      </c>
      <c r="H13" s="96">
        <f>SUM(F13:G13)</f>
        <v>589.37300000000005</v>
      </c>
    </row>
    <row r="14" spans="1:9" x14ac:dyDescent="0.3">
      <c r="A14" s="71" t="s">
        <v>69</v>
      </c>
      <c r="B14" s="72">
        <f t="shared" ref="B14:H14" si="1">SUM(B10:B13)</f>
        <v>1212.126</v>
      </c>
      <c r="C14" s="72">
        <f>SUM(C10:C13)</f>
        <v>583.553</v>
      </c>
      <c r="D14" s="72">
        <f t="shared" si="1"/>
        <v>319.48700000000002</v>
      </c>
      <c r="E14" s="70">
        <f>SUM(B14:D14)</f>
        <v>2115.1660000000002</v>
      </c>
      <c r="F14" s="72">
        <f>SUM(F10:F13)</f>
        <v>2115.1660000000002</v>
      </c>
      <c r="G14" s="72">
        <f t="shared" si="1"/>
        <v>0</v>
      </c>
      <c r="H14" s="72">
        <f t="shared" si="1"/>
        <v>2115.1660000000002</v>
      </c>
    </row>
    <row r="15" spans="1:9" x14ac:dyDescent="0.3">
      <c r="A15" s="130"/>
      <c r="B15" s="131"/>
      <c r="C15" s="131"/>
      <c r="D15" s="131"/>
      <c r="E15" s="96"/>
      <c r="F15" s="135"/>
      <c r="G15" s="131"/>
      <c r="H15" s="131"/>
    </row>
    <row r="16" spans="1:9" x14ac:dyDescent="0.3">
      <c r="A16" s="71" t="s">
        <v>70</v>
      </c>
      <c r="B16" s="73">
        <f t="shared" ref="B16:H16" si="2">B8+B14</f>
        <v>1212.126</v>
      </c>
      <c r="C16" s="73">
        <f t="shared" si="2"/>
        <v>1386.95</v>
      </c>
      <c r="D16" s="73">
        <f t="shared" si="2"/>
        <v>319.48700000000002</v>
      </c>
      <c r="E16" s="73">
        <f t="shared" si="2"/>
        <v>2918.5630000000001</v>
      </c>
      <c r="F16" s="73">
        <f t="shared" si="2"/>
        <v>2918.5630000000001</v>
      </c>
      <c r="G16" s="73">
        <f t="shared" si="2"/>
        <v>0</v>
      </c>
      <c r="H16" s="73">
        <f t="shared" si="2"/>
        <v>2918.5630000000001</v>
      </c>
    </row>
    <row r="17" spans="1:8" x14ac:dyDescent="0.3">
      <c r="A17" s="136"/>
      <c r="B17" s="136"/>
      <c r="C17" s="136"/>
      <c r="D17" s="136"/>
      <c r="E17" s="136"/>
      <c r="F17" s="136"/>
      <c r="G17" s="136"/>
      <c r="H17" s="136"/>
    </row>
    <row r="18" spans="1:8" x14ac:dyDescent="0.3">
      <c r="A18" s="137" t="s">
        <v>130</v>
      </c>
      <c r="B18" s="137"/>
      <c r="C18" s="137"/>
      <c r="D18" s="138"/>
      <c r="E18" s="138"/>
      <c r="F18" s="138"/>
      <c r="G18" s="139"/>
      <c r="H18" s="136"/>
    </row>
    <row r="21" spans="1:8" x14ac:dyDescent="0.3">
      <c r="C21" s="101"/>
      <c r="E21" s="117"/>
      <c r="F21" s="115"/>
    </row>
    <row r="22" spans="1:8" x14ac:dyDescent="0.3">
      <c r="C22" s="101"/>
      <c r="E22" s="117"/>
      <c r="F22" s="115"/>
    </row>
    <row r="41" spans="6:8" x14ac:dyDescent="0.3">
      <c r="F41" s="88"/>
      <c r="G41" s="88"/>
      <c r="H41" s="88"/>
    </row>
    <row r="42" spans="6:8" x14ac:dyDescent="0.3">
      <c r="G42" s="88"/>
    </row>
    <row r="44" spans="6:8" x14ac:dyDescent="0.3">
      <c r="F44" s="88"/>
    </row>
    <row r="46" spans="6:8" x14ac:dyDescent="0.3">
      <c r="F46" s="88"/>
    </row>
  </sheetData>
  <mergeCells count="1">
    <mergeCell ref="A3:H3"/>
  </mergeCells>
  <phoneticPr fontId="11" type="noConversion"/>
  <hyperlinks>
    <hyperlink ref="A1" location="Index!A1" display="Index"/>
  </hyperlinks>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sheetViews>
  <sheetFormatPr defaultRowHeight="13.2" x14ac:dyDescent="0.25"/>
  <cols>
    <col min="1" max="1" width="129.109375" style="2" customWidth="1"/>
    <col min="2" max="2" width="26.88671875" bestFit="1" customWidth="1"/>
  </cols>
  <sheetData>
    <row r="1" spans="1:3" x14ac:dyDescent="0.25">
      <c r="A1" s="10" t="s">
        <v>113</v>
      </c>
    </row>
    <row r="2" spans="1:3" x14ac:dyDescent="0.25">
      <c r="A2" s="13"/>
      <c r="B2" s="11"/>
      <c r="C2" s="11"/>
    </row>
    <row r="3" spans="1:3" x14ac:dyDescent="0.25">
      <c r="A3" s="12"/>
    </row>
    <row r="4" spans="1:3" ht="15" x14ac:dyDescent="0.25">
      <c r="A4" s="9"/>
      <c r="B4" s="1"/>
    </row>
    <row r="5" spans="1:3" ht="15.6" x14ac:dyDescent="0.3">
      <c r="A5" s="7" t="s">
        <v>0</v>
      </c>
    </row>
    <row r="6" spans="1:3" x14ac:dyDescent="0.25">
      <c r="A6" s="4" t="s">
        <v>9</v>
      </c>
    </row>
    <row r="7" spans="1:3" x14ac:dyDescent="0.25">
      <c r="A7" s="14" t="s">
        <v>117</v>
      </c>
    </row>
    <row r="8" spans="1:3" x14ac:dyDescent="0.25">
      <c r="A8" s="5" t="s">
        <v>90</v>
      </c>
    </row>
    <row r="9" spans="1:3" ht="39.6" x14ac:dyDescent="0.25">
      <c r="A9" s="14" t="s">
        <v>118</v>
      </c>
    </row>
    <row r="10" spans="1:3" x14ac:dyDescent="0.25">
      <c r="A10" s="6"/>
    </row>
    <row r="11" spans="1:3" x14ac:dyDescent="0.25">
      <c r="A11" s="4" t="s">
        <v>14</v>
      </c>
    </row>
    <row r="12" spans="1:3" x14ac:dyDescent="0.25">
      <c r="A12" s="5" t="s">
        <v>91</v>
      </c>
    </row>
    <row r="13" spans="1:3" x14ac:dyDescent="0.25">
      <c r="A13" s="6"/>
    </row>
    <row r="14" spans="1:3" x14ac:dyDescent="0.25">
      <c r="A14" s="4" t="s">
        <v>2</v>
      </c>
    </row>
    <row r="15" spans="1:3" x14ac:dyDescent="0.25">
      <c r="A15" s="5" t="s">
        <v>103</v>
      </c>
    </row>
    <row r="16" spans="1:3" x14ac:dyDescent="0.25">
      <c r="A16" s="6"/>
    </row>
    <row r="17" spans="1:1" x14ac:dyDescent="0.25">
      <c r="A17" s="3"/>
    </row>
    <row r="18" spans="1:1" x14ac:dyDescent="0.25">
      <c r="A18" s="3"/>
    </row>
    <row r="19" spans="1:1" ht="15.6" x14ac:dyDescent="0.3">
      <c r="A19" s="7" t="s">
        <v>1</v>
      </c>
    </row>
    <row r="20" spans="1:1" x14ac:dyDescent="0.25">
      <c r="A20" s="4" t="s">
        <v>93</v>
      </c>
    </row>
    <row r="21" spans="1:1" x14ac:dyDescent="0.25">
      <c r="A21" s="5" t="s">
        <v>92</v>
      </c>
    </row>
    <row r="22" spans="1:1" ht="13.8" x14ac:dyDescent="0.25">
      <c r="A22" s="8"/>
    </row>
    <row r="23" spans="1:1" ht="26.4" x14ac:dyDescent="0.25">
      <c r="A23" s="5" t="s">
        <v>116</v>
      </c>
    </row>
    <row r="24" spans="1:1" x14ac:dyDescent="0.25">
      <c r="A24" s="5" t="s">
        <v>104</v>
      </c>
    </row>
    <row r="25" spans="1:1" x14ac:dyDescent="0.25">
      <c r="A25" s="5" t="s">
        <v>89</v>
      </c>
    </row>
    <row r="26" spans="1:1" x14ac:dyDescent="0.25">
      <c r="A26" s="5" t="s">
        <v>108</v>
      </c>
    </row>
    <row r="27" spans="1:1" ht="26.4" x14ac:dyDescent="0.25">
      <c r="A27" s="5" t="s">
        <v>109</v>
      </c>
    </row>
    <row r="28" spans="1:1" x14ac:dyDescent="0.25">
      <c r="A28" s="5" t="s">
        <v>105</v>
      </c>
    </row>
    <row r="29" spans="1:1" x14ac:dyDescent="0.25">
      <c r="A29" s="6"/>
    </row>
    <row r="30" spans="1:1" x14ac:dyDescent="0.25">
      <c r="A30" s="4" t="s">
        <v>94</v>
      </c>
    </row>
    <row r="31" spans="1:1" x14ac:dyDescent="0.25">
      <c r="A31" s="5"/>
    </row>
    <row r="32" spans="1:1" x14ac:dyDescent="0.25">
      <c r="A32" s="5" t="s">
        <v>115</v>
      </c>
    </row>
    <row r="34" spans="1:1" ht="15.6" x14ac:dyDescent="0.3">
      <c r="A34" s="7" t="s">
        <v>2</v>
      </c>
    </row>
    <row r="35" spans="1:1" ht="26.4" x14ac:dyDescent="0.25">
      <c r="A35" s="14" t="s">
        <v>114</v>
      </c>
    </row>
    <row r="36" spans="1:1" x14ac:dyDescent="0.25">
      <c r="A36" s="6"/>
    </row>
    <row r="38" spans="1:1" ht="15.6" x14ac:dyDescent="0.3">
      <c r="A38" s="7" t="s">
        <v>95</v>
      </c>
    </row>
    <row r="39" spans="1:1" x14ac:dyDescent="0.25">
      <c r="A39" s="6"/>
    </row>
    <row r="40" spans="1:1" x14ac:dyDescent="0.25">
      <c r="A40" s="5" t="s">
        <v>96</v>
      </c>
    </row>
    <row r="41" spans="1:1" x14ac:dyDescent="0.25">
      <c r="A41" s="6"/>
    </row>
    <row r="43" spans="1:1" ht="15.6" x14ac:dyDescent="0.3">
      <c r="A43" s="7" t="s">
        <v>97</v>
      </c>
    </row>
    <row r="44" spans="1:1" x14ac:dyDescent="0.25">
      <c r="A44" s="6"/>
    </row>
    <row r="45" spans="1:1" x14ac:dyDescent="0.25">
      <c r="A45" s="5" t="s">
        <v>98</v>
      </c>
    </row>
    <row r="46" spans="1:1" x14ac:dyDescent="0.25">
      <c r="A46" s="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8"/>
  <sheetViews>
    <sheetView workbookViewId="0">
      <selection activeCell="J10" sqref="J10"/>
    </sheetView>
  </sheetViews>
  <sheetFormatPr defaultColWidth="9.109375" defaultRowHeight="13.8" x14ac:dyDescent="0.3"/>
  <cols>
    <col min="1" max="1" width="30.44140625" style="136" customWidth="1"/>
    <col min="2" max="2" width="23.6640625" style="136" customWidth="1"/>
    <col min="3" max="3" width="17" style="178" customWidth="1"/>
    <col min="4" max="4" width="15.6640625" style="136" customWidth="1"/>
    <col min="5" max="16384" width="9.109375" style="136"/>
  </cols>
  <sheetData>
    <row r="1" spans="1:22" s="172" customFormat="1" x14ac:dyDescent="0.3">
      <c r="A1" s="170" t="s">
        <v>8</v>
      </c>
      <c r="B1" s="171" t="s">
        <v>133</v>
      </c>
    </row>
    <row r="2" spans="1:22" s="172" customFormat="1" ht="12.75" customHeight="1" x14ac:dyDescent="0.25">
      <c r="B2" s="172" t="s">
        <v>134</v>
      </c>
    </row>
    <row r="3" spans="1:22" x14ac:dyDescent="0.3">
      <c r="B3" s="136" t="s">
        <v>135</v>
      </c>
      <c r="C3" s="172"/>
      <c r="D3" s="172"/>
      <c r="E3" s="172"/>
      <c r="F3" s="172"/>
      <c r="G3" s="172"/>
      <c r="H3" s="172"/>
      <c r="I3" s="172"/>
      <c r="J3" s="172"/>
      <c r="K3" s="172"/>
      <c r="L3" s="172"/>
      <c r="M3" s="172"/>
      <c r="N3" s="172"/>
      <c r="O3" s="172"/>
      <c r="P3" s="172"/>
      <c r="Q3" s="172"/>
      <c r="R3" s="172"/>
      <c r="S3" s="172"/>
      <c r="T3" s="172"/>
      <c r="U3" s="172"/>
      <c r="V3" s="172"/>
    </row>
    <row r="4" spans="1:22" x14ac:dyDescent="0.3">
      <c r="B4" s="136" t="s">
        <v>142</v>
      </c>
      <c r="C4" s="172"/>
      <c r="D4" s="172"/>
      <c r="E4" s="172"/>
      <c r="F4" s="172"/>
      <c r="G4" s="172"/>
      <c r="H4" s="172"/>
      <c r="I4" s="172"/>
      <c r="J4" s="172"/>
      <c r="K4" s="172"/>
      <c r="L4" s="172"/>
      <c r="M4" s="172"/>
      <c r="N4" s="172"/>
      <c r="O4" s="172"/>
      <c r="P4" s="172"/>
      <c r="Q4" s="172"/>
      <c r="R4" s="172"/>
      <c r="S4" s="172"/>
      <c r="T4" s="172"/>
      <c r="U4" s="172"/>
      <c r="V4" s="172"/>
    </row>
    <row r="5" spans="1:22" ht="14.4" x14ac:dyDescent="0.3">
      <c r="A5" s="49"/>
      <c r="B5" s="50"/>
      <c r="C5" s="53">
        <v>2017</v>
      </c>
      <c r="D5" s="51">
        <v>2017</v>
      </c>
    </row>
    <row r="6" spans="1:22" ht="14.4" x14ac:dyDescent="0.3">
      <c r="A6" s="52" t="s">
        <v>72</v>
      </c>
      <c r="B6" s="52" t="s">
        <v>71</v>
      </c>
      <c r="C6" s="54" t="s">
        <v>4</v>
      </c>
      <c r="D6" s="55" t="s">
        <v>5</v>
      </c>
    </row>
    <row r="7" spans="1:22" ht="14.4" x14ac:dyDescent="0.3">
      <c r="A7" s="52"/>
      <c r="B7" s="56"/>
      <c r="C7" s="54" t="s">
        <v>6</v>
      </c>
      <c r="D7" s="55" t="s">
        <v>7</v>
      </c>
    </row>
    <row r="8" spans="1:22" x14ac:dyDescent="0.3">
      <c r="A8" s="173"/>
      <c r="B8" s="174"/>
      <c r="C8" s="136"/>
    </row>
    <row r="9" spans="1:22" x14ac:dyDescent="0.3">
      <c r="A9" s="38" t="s">
        <v>84</v>
      </c>
      <c r="B9" s="176"/>
      <c r="C9" s="210" t="s">
        <v>101</v>
      </c>
      <c r="D9" s="209"/>
    </row>
    <row r="10" spans="1:22" x14ac:dyDescent="0.3">
      <c r="A10" s="175"/>
      <c r="B10" s="176" t="s">
        <v>76</v>
      </c>
      <c r="C10" s="196" t="s">
        <v>101</v>
      </c>
      <c r="D10" s="192"/>
    </row>
    <row r="11" spans="1:22" x14ac:dyDescent="0.3">
      <c r="A11" s="175"/>
      <c r="B11" s="176"/>
      <c r="C11" s="196"/>
      <c r="D11" s="192"/>
    </row>
    <row r="12" spans="1:22" x14ac:dyDescent="0.3">
      <c r="A12" s="175"/>
      <c r="B12" s="176"/>
      <c r="C12" s="196"/>
      <c r="D12" s="192"/>
    </row>
    <row r="13" spans="1:22" x14ac:dyDescent="0.3">
      <c r="A13" s="38" t="s">
        <v>35</v>
      </c>
      <c r="B13" s="176"/>
      <c r="C13" s="210" t="s">
        <v>101</v>
      </c>
      <c r="D13" s="192"/>
    </row>
    <row r="14" spans="1:22" x14ac:dyDescent="0.3">
      <c r="A14" s="175"/>
      <c r="B14" s="176" t="s">
        <v>79</v>
      </c>
      <c r="C14" s="196" t="s">
        <v>101</v>
      </c>
      <c r="D14" s="192"/>
    </row>
    <row r="15" spans="1:22" x14ac:dyDescent="0.3">
      <c r="A15" s="175"/>
      <c r="B15" s="176"/>
      <c r="C15" s="196"/>
      <c r="D15" s="192"/>
    </row>
    <row r="16" spans="1:22" x14ac:dyDescent="0.3">
      <c r="A16" s="38" t="s">
        <v>75</v>
      </c>
      <c r="B16" s="176"/>
      <c r="C16" s="212">
        <v>162465</v>
      </c>
      <c r="D16" s="198">
        <v>2515361.61</v>
      </c>
    </row>
    <row r="17" spans="1:4" x14ac:dyDescent="0.3">
      <c r="A17" s="175"/>
      <c r="B17" s="176" t="s">
        <v>66</v>
      </c>
      <c r="C17" s="196" t="s">
        <v>101</v>
      </c>
      <c r="D17" s="192"/>
    </row>
    <row r="18" spans="1:4" x14ac:dyDescent="0.3">
      <c r="A18" s="175"/>
      <c r="B18" s="176" t="s">
        <v>102</v>
      </c>
      <c r="C18" s="196" t="s">
        <v>101</v>
      </c>
      <c r="D18" s="192"/>
    </row>
    <row r="19" spans="1:4" x14ac:dyDescent="0.3">
      <c r="A19" s="175"/>
      <c r="B19" s="176" t="s">
        <v>67</v>
      </c>
      <c r="C19" s="211">
        <v>6998</v>
      </c>
      <c r="D19" s="195">
        <v>1118870.4099999999</v>
      </c>
    </row>
    <row r="20" spans="1:4" x14ac:dyDescent="0.3">
      <c r="A20" s="175"/>
      <c r="B20" s="176" t="s">
        <v>63</v>
      </c>
      <c r="C20" s="196" t="s">
        <v>101</v>
      </c>
      <c r="D20" s="192"/>
    </row>
    <row r="21" spans="1:4" x14ac:dyDescent="0.3">
      <c r="A21" s="175"/>
      <c r="B21" s="176"/>
      <c r="C21" s="211"/>
      <c r="D21" s="192"/>
    </row>
    <row r="22" spans="1:4" x14ac:dyDescent="0.3">
      <c r="A22" s="38" t="s">
        <v>27</v>
      </c>
      <c r="B22" s="176"/>
      <c r="C22" s="212">
        <v>4299</v>
      </c>
      <c r="D22" s="198">
        <v>2000</v>
      </c>
    </row>
    <row r="23" spans="1:4" x14ac:dyDescent="0.3">
      <c r="A23" s="175"/>
      <c r="B23" s="176" t="s">
        <v>66</v>
      </c>
      <c r="C23" s="211" t="s">
        <v>101</v>
      </c>
      <c r="D23" s="192"/>
    </row>
    <row r="24" spans="1:4" x14ac:dyDescent="0.3">
      <c r="A24" s="175"/>
      <c r="B24" s="176" t="s">
        <v>63</v>
      </c>
      <c r="C24" s="211" t="s">
        <v>101</v>
      </c>
      <c r="D24" s="192"/>
    </row>
    <row r="25" spans="1:4" x14ac:dyDescent="0.3">
      <c r="A25" s="175"/>
      <c r="B25" s="176"/>
      <c r="C25" s="211"/>
      <c r="D25" s="192"/>
    </row>
    <row r="26" spans="1:4" x14ac:dyDescent="0.3">
      <c r="A26" s="38" t="s">
        <v>31</v>
      </c>
      <c r="B26" s="176"/>
      <c r="C26" s="212">
        <v>50424</v>
      </c>
      <c r="D26" s="198">
        <v>492940</v>
      </c>
    </row>
    <row r="27" spans="1:4" x14ac:dyDescent="0.3">
      <c r="A27" s="175"/>
      <c r="B27" s="176" t="s">
        <v>74</v>
      </c>
      <c r="C27" s="211" t="s">
        <v>101</v>
      </c>
      <c r="D27" s="192"/>
    </row>
    <row r="28" spans="1:4" x14ac:dyDescent="0.3">
      <c r="A28" s="175"/>
      <c r="B28" s="176" t="s">
        <v>66</v>
      </c>
      <c r="C28" s="211" t="s">
        <v>101</v>
      </c>
      <c r="D28" s="192"/>
    </row>
    <row r="29" spans="1:4" x14ac:dyDescent="0.3">
      <c r="A29" s="175"/>
      <c r="B29" s="176" t="s">
        <v>73</v>
      </c>
      <c r="C29" s="211" t="s">
        <v>101</v>
      </c>
      <c r="D29" s="192"/>
    </row>
    <row r="30" spans="1:4" x14ac:dyDescent="0.3">
      <c r="A30" s="175"/>
      <c r="B30" s="176"/>
      <c r="C30" s="211"/>
      <c r="D30" s="192"/>
    </row>
    <row r="31" spans="1:4" x14ac:dyDescent="0.3">
      <c r="A31" s="38" t="s">
        <v>24</v>
      </c>
      <c r="B31" s="176"/>
      <c r="C31" s="212">
        <v>139598</v>
      </c>
      <c r="D31" s="198">
        <v>4626178.8</v>
      </c>
    </row>
    <row r="32" spans="1:4" x14ac:dyDescent="0.3">
      <c r="A32" s="175"/>
      <c r="B32" s="176" t="s">
        <v>102</v>
      </c>
      <c r="C32" s="211" t="s">
        <v>101</v>
      </c>
      <c r="D32" s="192"/>
    </row>
    <row r="33" spans="1:4" x14ac:dyDescent="0.3">
      <c r="A33" s="175"/>
      <c r="B33" s="176" t="s">
        <v>73</v>
      </c>
      <c r="C33" s="211" t="s">
        <v>101</v>
      </c>
      <c r="D33" s="192"/>
    </row>
    <row r="34" spans="1:4" x14ac:dyDescent="0.3">
      <c r="A34" s="175"/>
      <c r="B34" s="176" t="s">
        <v>78</v>
      </c>
      <c r="C34" s="211" t="s">
        <v>101</v>
      </c>
      <c r="D34" s="192"/>
    </row>
    <row r="35" spans="1:4" x14ac:dyDescent="0.3">
      <c r="A35" s="175"/>
      <c r="B35" s="176" t="s">
        <v>63</v>
      </c>
      <c r="C35" s="211">
        <v>98442</v>
      </c>
      <c r="D35" s="192"/>
    </row>
    <row r="36" spans="1:4" x14ac:dyDescent="0.3">
      <c r="A36" s="175"/>
      <c r="B36" s="176" t="s">
        <v>65</v>
      </c>
      <c r="C36" s="211" t="s">
        <v>101</v>
      </c>
      <c r="D36" s="192"/>
    </row>
    <row r="37" spans="1:4" x14ac:dyDescent="0.3">
      <c r="A37" s="175"/>
      <c r="B37" s="176"/>
      <c r="C37" s="211"/>
      <c r="D37" s="192"/>
    </row>
    <row r="38" spans="1:4" s="172" customFormat="1" x14ac:dyDescent="0.3">
      <c r="A38" s="38" t="s">
        <v>32</v>
      </c>
      <c r="B38" s="176"/>
      <c r="C38" s="212">
        <v>24679</v>
      </c>
      <c r="D38" s="213">
        <v>1058177</v>
      </c>
    </row>
    <row r="39" spans="1:4" s="172" customFormat="1" x14ac:dyDescent="0.25">
      <c r="B39" s="176" t="s">
        <v>81</v>
      </c>
      <c r="C39" s="211" t="s">
        <v>101</v>
      </c>
      <c r="D39" s="193"/>
    </row>
    <row r="40" spans="1:4" s="172" customFormat="1" x14ac:dyDescent="0.25">
      <c r="B40" s="176" t="s">
        <v>80</v>
      </c>
      <c r="C40" s="211" t="s">
        <v>101</v>
      </c>
      <c r="D40" s="193"/>
    </row>
    <row r="41" spans="1:4" x14ac:dyDescent="0.3">
      <c r="A41" s="175"/>
      <c r="B41" s="176"/>
      <c r="C41" s="211"/>
      <c r="D41" s="192"/>
    </row>
    <row r="42" spans="1:4" x14ac:dyDescent="0.3">
      <c r="A42" s="38" t="s">
        <v>20</v>
      </c>
      <c r="B42" s="176"/>
      <c r="C42" s="212" t="s">
        <v>101</v>
      </c>
      <c r="D42" s="192"/>
    </row>
    <row r="43" spans="1:4" x14ac:dyDescent="0.3">
      <c r="A43" s="175"/>
      <c r="B43" s="176" t="s">
        <v>73</v>
      </c>
      <c r="C43" s="211" t="s">
        <v>101</v>
      </c>
      <c r="D43" s="192"/>
    </row>
    <row r="44" spans="1:4" x14ac:dyDescent="0.3">
      <c r="A44" s="175"/>
      <c r="B44" s="176"/>
      <c r="C44" s="211"/>
      <c r="D44" s="192"/>
    </row>
    <row r="45" spans="1:4" x14ac:dyDescent="0.3">
      <c r="A45" s="175"/>
      <c r="B45" s="176"/>
      <c r="C45" s="211"/>
      <c r="D45" s="192"/>
    </row>
    <row r="46" spans="1:4" x14ac:dyDescent="0.3">
      <c r="A46" s="38" t="s">
        <v>19</v>
      </c>
      <c r="B46" s="176"/>
      <c r="C46" s="212">
        <v>1536013</v>
      </c>
      <c r="D46" s="198">
        <v>38715871.840000004</v>
      </c>
    </row>
    <row r="47" spans="1:4" x14ac:dyDescent="0.3">
      <c r="A47" s="175"/>
      <c r="B47" s="176" t="s">
        <v>74</v>
      </c>
      <c r="C47" s="211" t="s">
        <v>101</v>
      </c>
      <c r="D47" s="192"/>
    </row>
    <row r="48" spans="1:4" x14ac:dyDescent="0.3">
      <c r="A48" s="175"/>
      <c r="B48" s="176" t="s">
        <v>66</v>
      </c>
      <c r="C48" s="211">
        <v>230088</v>
      </c>
      <c r="D48" s="195">
        <v>5671750.7199999997</v>
      </c>
    </row>
    <row r="49" spans="1:4" x14ac:dyDescent="0.3">
      <c r="A49" s="175"/>
      <c r="B49" s="176" t="s">
        <v>77</v>
      </c>
      <c r="C49" s="211" t="s">
        <v>101</v>
      </c>
      <c r="D49" s="192"/>
    </row>
    <row r="50" spans="1:4" x14ac:dyDescent="0.3">
      <c r="A50" s="175"/>
      <c r="B50" s="176" t="s">
        <v>79</v>
      </c>
      <c r="C50" s="211" t="s">
        <v>101</v>
      </c>
      <c r="D50" s="192"/>
    </row>
    <row r="51" spans="1:4" x14ac:dyDescent="0.3">
      <c r="A51" s="175"/>
      <c r="B51" s="176" t="s">
        <v>82</v>
      </c>
      <c r="C51" s="211" t="s">
        <v>101</v>
      </c>
      <c r="D51" s="192"/>
    </row>
    <row r="52" spans="1:4" x14ac:dyDescent="0.3">
      <c r="A52" s="175"/>
      <c r="B52" s="176" t="s">
        <v>81</v>
      </c>
      <c r="C52" s="211">
        <v>48414</v>
      </c>
      <c r="D52" s="195">
        <v>1663504.65</v>
      </c>
    </row>
    <row r="53" spans="1:4" x14ac:dyDescent="0.3">
      <c r="A53" s="175"/>
      <c r="B53" s="176" t="s">
        <v>73</v>
      </c>
      <c r="C53" s="211">
        <v>317176</v>
      </c>
      <c r="D53" s="195">
        <v>5253372.5999999996</v>
      </c>
    </row>
    <row r="54" spans="1:4" x14ac:dyDescent="0.3">
      <c r="A54" s="175"/>
      <c r="B54" s="176" t="s">
        <v>67</v>
      </c>
      <c r="C54" s="211">
        <v>206605</v>
      </c>
      <c r="D54" s="195">
        <v>6057517.2999999998</v>
      </c>
    </row>
    <row r="55" spans="1:4" x14ac:dyDescent="0.3">
      <c r="A55" s="175"/>
      <c r="B55" s="176" t="s">
        <v>68</v>
      </c>
      <c r="C55" s="211">
        <v>105782</v>
      </c>
      <c r="D55" s="195">
        <v>3432745</v>
      </c>
    </row>
    <row r="56" spans="1:4" x14ac:dyDescent="0.3">
      <c r="A56" s="175"/>
      <c r="B56" s="176" t="s">
        <v>78</v>
      </c>
      <c r="C56" s="211" t="s">
        <v>101</v>
      </c>
      <c r="D56" s="192"/>
    </row>
    <row r="57" spans="1:4" x14ac:dyDescent="0.3">
      <c r="A57" s="175"/>
      <c r="B57" s="176" t="s">
        <v>63</v>
      </c>
      <c r="C57" s="211">
        <v>363562</v>
      </c>
      <c r="D57" s="195">
        <v>13717935.539999999</v>
      </c>
    </row>
    <row r="58" spans="1:4" x14ac:dyDescent="0.3">
      <c r="A58" s="175"/>
      <c r="B58" s="176" t="s">
        <v>65</v>
      </c>
      <c r="C58" s="211">
        <v>66316</v>
      </c>
      <c r="D58" s="195">
        <v>847605.98</v>
      </c>
    </row>
    <row r="59" spans="1:4" x14ac:dyDescent="0.3">
      <c r="A59" s="175"/>
      <c r="B59" s="176"/>
      <c r="C59" s="211"/>
      <c r="D59" s="192"/>
    </row>
    <row r="60" spans="1:4" x14ac:dyDescent="0.3">
      <c r="A60" s="38" t="s">
        <v>21</v>
      </c>
      <c r="B60" s="176"/>
      <c r="C60" s="212">
        <v>790524</v>
      </c>
      <c r="D60" s="198">
        <v>66561310.600000001</v>
      </c>
    </row>
    <row r="61" spans="1:4" x14ac:dyDescent="0.3">
      <c r="A61" s="175"/>
      <c r="B61" s="176" t="s">
        <v>66</v>
      </c>
      <c r="C61" s="211" t="s">
        <v>101</v>
      </c>
      <c r="D61" s="192"/>
    </row>
    <row r="62" spans="1:4" x14ac:dyDescent="0.3">
      <c r="A62" s="175"/>
      <c r="B62" s="176" t="s">
        <v>79</v>
      </c>
      <c r="C62" s="211" t="s">
        <v>101</v>
      </c>
      <c r="D62" s="192"/>
    </row>
    <row r="63" spans="1:4" x14ac:dyDescent="0.3">
      <c r="A63" s="175"/>
      <c r="B63" s="176" t="s">
        <v>81</v>
      </c>
      <c r="C63" s="211" t="s">
        <v>101</v>
      </c>
      <c r="D63" s="192"/>
    </row>
    <row r="64" spans="1:4" x14ac:dyDescent="0.3">
      <c r="A64" s="175"/>
      <c r="B64" s="176" t="s">
        <v>73</v>
      </c>
      <c r="C64" s="211">
        <v>38841</v>
      </c>
      <c r="D64" s="195">
        <v>228493</v>
      </c>
    </row>
    <row r="65" spans="1:4" x14ac:dyDescent="0.3">
      <c r="A65" s="175"/>
      <c r="B65" s="176" t="s">
        <v>67</v>
      </c>
      <c r="C65" s="211" t="s">
        <v>101</v>
      </c>
      <c r="D65" s="192"/>
    </row>
    <row r="66" spans="1:4" x14ac:dyDescent="0.3">
      <c r="A66" s="175"/>
      <c r="B66" s="176" t="s">
        <v>68</v>
      </c>
      <c r="C66" s="211" t="s">
        <v>101</v>
      </c>
      <c r="D66" s="192"/>
    </row>
    <row r="67" spans="1:4" x14ac:dyDescent="0.3">
      <c r="A67" s="175"/>
      <c r="B67" s="176" t="s">
        <v>78</v>
      </c>
      <c r="C67" s="211" t="s">
        <v>101</v>
      </c>
      <c r="D67" s="192"/>
    </row>
    <row r="68" spans="1:4" x14ac:dyDescent="0.3">
      <c r="A68" s="175"/>
      <c r="B68" s="176" t="s">
        <v>63</v>
      </c>
      <c r="C68" s="211">
        <v>609832</v>
      </c>
      <c r="D68" s="195">
        <v>56843232.600000001</v>
      </c>
    </row>
    <row r="69" spans="1:4" x14ac:dyDescent="0.3">
      <c r="A69" s="175"/>
      <c r="B69" s="176"/>
      <c r="C69" s="211"/>
      <c r="D69" s="192"/>
    </row>
    <row r="70" spans="1:4" x14ac:dyDescent="0.3">
      <c r="A70" s="38" t="s">
        <v>25</v>
      </c>
      <c r="B70" s="176"/>
      <c r="C70" s="212">
        <v>453056</v>
      </c>
      <c r="D70" s="198">
        <v>8538911.8900000006</v>
      </c>
    </row>
    <row r="71" spans="1:4" x14ac:dyDescent="0.3">
      <c r="A71" s="175"/>
      <c r="B71" s="176" t="s">
        <v>74</v>
      </c>
      <c r="C71" s="211">
        <v>246647</v>
      </c>
      <c r="D71" s="195">
        <v>5753047.1500000004</v>
      </c>
    </row>
    <row r="72" spans="1:4" x14ac:dyDescent="0.3">
      <c r="A72" s="175"/>
      <c r="B72" s="176" t="s">
        <v>66</v>
      </c>
      <c r="C72" s="211" t="s">
        <v>101</v>
      </c>
      <c r="D72" s="192"/>
    </row>
    <row r="73" spans="1:4" x14ac:dyDescent="0.3">
      <c r="A73" s="175"/>
      <c r="B73" s="176" t="s">
        <v>79</v>
      </c>
      <c r="C73" s="211" t="s">
        <v>101</v>
      </c>
      <c r="D73" s="192"/>
    </row>
    <row r="74" spans="1:4" x14ac:dyDescent="0.3">
      <c r="A74" s="175"/>
      <c r="B74" s="176" t="s">
        <v>102</v>
      </c>
      <c r="C74" s="211" t="s">
        <v>101</v>
      </c>
      <c r="D74" s="192"/>
    </row>
    <row r="75" spans="1:4" x14ac:dyDescent="0.3">
      <c r="A75" s="175"/>
      <c r="B75" s="176" t="s">
        <v>81</v>
      </c>
      <c r="C75" s="211" t="s">
        <v>101</v>
      </c>
      <c r="D75" s="192"/>
    </row>
    <row r="76" spans="1:4" x14ac:dyDescent="0.3">
      <c r="A76" s="175"/>
      <c r="B76" s="176" t="s">
        <v>67</v>
      </c>
      <c r="C76" s="211" t="s">
        <v>101</v>
      </c>
      <c r="D76" s="192"/>
    </row>
    <row r="77" spans="1:4" x14ac:dyDescent="0.3">
      <c r="A77" s="175"/>
      <c r="B77" s="176" t="s">
        <v>68</v>
      </c>
      <c r="C77" s="211" t="s">
        <v>101</v>
      </c>
      <c r="D77" s="192"/>
    </row>
    <row r="78" spans="1:4" x14ac:dyDescent="0.3">
      <c r="A78" s="175"/>
      <c r="B78" s="176" t="s">
        <v>78</v>
      </c>
      <c r="C78" s="211" t="s">
        <v>101</v>
      </c>
      <c r="D78" s="192"/>
    </row>
    <row r="79" spans="1:4" x14ac:dyDescent="0.3">
      <c r="A79" s="175"/>
      <c r="B79" s="176" t="s">
        <v>63</v>
      </c>
      <c r="C79" s="211" t="s">
        <v>101</v>
      </c>
      <c r="D79" s="192"/>
    </row>
    <row r="80" spans="1:4" x14ac:dyDescent="0.3">
      <c r="A80" s="175"/>
      <c r="B80" s="176"/>
      <c r="C80" s="211"/>
      <c r="D80" s="192"/>
    </row>
    <row r="81" spans="1:4" x14ac:dyDescent="0.3">
      <c r="A81" s="38" t="s">
        <v>23</v>
      </c>
      <c r="B81" s="176"/>
      <c r="C81" s="212">
        <v>91861</v>
      </c>
      <c r="D81" s="198">
        <v>11239649.41</v>
      </c>
    </row>
    <row r="82" spans="1:4" x14ac:dyDescent="0.3">
      <c r="A82" s="175"/>
      <c r="B82" s="176" t="s">
        <v>76</v>
      </c>
      <c r="C82" s="211" t="s">
        <v>101</v>
      </c>
      <c r="D82" s="192"/>
    </row>
    <row r="83" spans="1:4" x14ac:dyDescent="0.3">
      <c r="A83" s="175"/>
      <c r="B83" s="176" t="s">
        <v>78</v>
      </c>
      <c r="C83" s="211" t="s">
        <v>101</v>
      </c>
      <c r="D83" s="192"/>
    </row>
    <row r="84" spans="1:4" x14ac:dyDescent="0.3">
      <c r="A84" s="175"/>
      <c r="B84" s="176" t="s">
        <v>63</v>
      </c>
      <c r="C84" s="211" t="s">
        <v>101</v>
      </c>
      <c r="D84" s="192"/>
    </row>
    <row r="85" spans="1:4" x14ac:dyDescent="0.3">
      <c r="A85" s="175"/>
      <c r="B85" s="176"/>
      <c r="C85" s="211"/>
      <c r="D85" s="192"/>
    </row>
    <row r="86" spans="1:4" x14ac:dyDescent="0.3">
      <c r="A86" s="38" t="s">
        <v>29</v>
      </c>
      <c r="B86" s="176"/>
      <c r="C86" s="212">
        <v>4395</v>
      </c>
      <c r="D86" s="198">
        <v>106705.92</v>
      </c>
    </row>
    <row r="87" spans="1:4" x14ac:dyDescent="0.3">
      <c r="A87" s="175"/>
      <c r="B87" s="176" t="s">
        <v>74</v>
      </c>
      <c r="C87" s="211" t="s">
        <v>101</v>
      </c>
      <c r="D87" s="192"/>
    </row>
    <row r="88" spans="1:4" x14ac:dyDescent="0.3">
      <c r="A88" s="175"/>
      <c r="B88" s="176" t="s">
        <v>81</v>
      </c>
      <c r="C88" s="211" t="s">
        <v>101</v>
      </c>
      <c r="D88" s="192"/>
    </row>
    <row r="89" spans="1:4" x14ac:dyDescent="0.3">
      <c r="A89" s="175"/>
      <c r="B89" s="176" t="s">
        <v>63</v>
      </c>
      <c r="C89" s="211" t="s">
        <v>101</v>
      </c>
      <c r="D89" s="192"/>
    </row>
    <row r="90" spans="1:4" x14ac:dyDescent="0.3">
      <c r="A90" s="175"/>
      <c r="B90" s="176"/>
      <c r="C90" s="211"/>
      <c r="D90" s="192"/>
    </row>
    <row r="91" spans="1:4" x14ac:dyDescent="0.3">
      <c r="A91" s="38" t="s">
        <v>22</v>
      </c>
      <c r="B91" s="176"/>
      <c r="C91" s="212">
        <v>524014</v>
      </c>
      <c r="D91" s="198">
        <v>9144688.1500000004</v>
      </c>
    </row>
    <row r="92" spans="1:4" x14ac:dyDescent="0.3">
      <c r="A92" s="175"/>
      <c r="B92" s="176" t="s">
        <v>74</v>
      </c>
      <c r="C92" s="211">
        <v>22448</v>
      </c>
      <c r="D92" s="195">
        <v>562035</v>
      </c>
    </row>
    <row r="93" spans="1:4" x14ac:dyDescent="0.3">
      <c r="A93" s="175"/>
      <c r="B93" s="176" t="s">
        <v>76</v>
      </c>
      <c r="C93" s="211">
        <v>33501</v>
      </c>
      <c r="D93" s="195">
        <v>812215.89</v>
      </c>
    </row>
    <row r="94" spans="1:4" x14ac:dyDescent="0.3">
      <c r="A94" s="175"/>
      <c r="B94" s="176" t="s">
        <v>66</v>
      </c>
      <c r="C94" s="211">
        <v>48241</v>
      </c>
      <c r="D94" s="195">
        <v>869979</v>
      </c>
    </row>
    <row r="95" spans="1:4" x14ac:dyDescent="0.3">
      <c r="A95" s="175"/>
      <c r="B95" s="176" t="s">
        <v>77</v>
      </c>
      <c r="C95" s="211" t="s">
        <v>101</v>
      </c>
      <c r="D95" s="192"/>
    </row>
    <row r="96" spans="1:4" x14ac:dyDescent="0.3">
      <c r="A96" s="175"/>
      <c r="B96" s="176" t="s">
        <v>102</v>
      </c>
      <c r="C96" s="211" t="s">
        <v>101</v>
      </c>
      <c r="D96" s="192"/>
    </row>
    <row r="97" spans="1:4" x14ac:dyDescent="0.3">
      <c r="A97" s="175"/>
      <c r="B97" s="176" t="s">
        <v>81</v>
      </c>
      <c r="C97" s="211">
        <v>102681</v>
      </c>
      <c r="D97" s="195">
        <v>2342648.41</v>
      </c>
    </row>
    <row r="98" spans="1:4" x14ac:dyDescent="0.3">
      <c r="A98" s="175"/>
      <c r="B98" s="176" t="s">
        <v>73</v>
      </c>
      <c r="C98" s="211">
        <v>61720</v>
      </c>
      <c r="D98" s="195">
        <v>519433</v>
      </c>
    </row>
    <row r="99" spans="1:4" x14ac:dyDescent="0.3">
      <c r="A99" s="175"/>
      <c r="B99" s="176" t="s">
        <v>67</v>
      </c>
      <c r="C99" s="211">
        <v>11994</v>
      </c>
      <c r="D99" s="195">
        <v>47042.6</v>
      </c>
    </row>
    <row r="100" spans="1:4" x14ac:dyDescent="0.3">
      <c r="A100" s="175"/>
      <c r="B100" s="176" t="s">
        <v>68</v>
      </c>
      <c r="C100" s="211" t="s">
        <v>101</v>
      </c>
      <c r="D100" s="192"/>
    </row>
    <row r="101" spans="1:4" x14ac:dyDescent="0.3">
      <c r="A101" s="175"/>
      <c r="B101" s="176" t="s">
        <v>78</v>
      </c>
      <c r="C101" s="211">
        <v>6333</v>
      </c>
      <c r="D101" s="195">
        <v>296350</v>
      </c>
    </row>
    <row r="102" spans="1:4" x14ac:dyDescent="0.3">
      <c r="A102" s="175"/>
      <c r="B102" s="176" t="s">
        <v>63</v>
      </c>
      <c r="C102" s="211">
        <v>147738</v>
      </c>
      <c r="D102" s="195">
        <v>2648236.15</v>
      </c>
    </row>
    <row r="103" spans="1:4" x14ac:dyDescent="0.3">
      <c r="A103" s="175"/>
      <c r="B103" s="176" t="s">
        <v>65</v>
      </c>
      <c r="C103" s="211" t="s">
        <v>101</v>
      </c>
      <c r="D103" s="192"/>
    </row>
    <row r="104" spans="1:4" x14ac:dyDescent="0.3">
      <c r="A104" s="175"/>
      <c r="B104" s="176"/>
      <c r="C104" s="211"/>
      <c r="D104" s="192"/>
    </row>
    <row r="105" spans="1:4" x14ac:dyDescent="0.3">
      <c r="A105" s="38" t="s">
        <v>16</v>
      </c>
      <c r="C105" s="212">
        <v>9670545</v>
      </c>
      <c r="D105" s="198">
        <v>178258693.44</v>
      </c>
    </row>
    <row r="106" spans="1:4" x14ac:dyDescent="0.3">
      <c r="A106" s="175"/>
      <c r="B106" s="176" t="s">
        <v>74</v>
      </c>
      <c r="C106" s="211">
        <v>2336848</v>
      </c>
      <c r="D106" s="195">
        <v>49623097</v>
      </c>
    </row>
    <row r="107" spans="1:4" x14ac:dyDescent="0.3">
      <c r="A107" s="175"/>
      <c r="B107" s="176" t="s">
        <v>76</v>
      </c>
      <c r="C107" s="211">
        <v>200896</v>
      </c>
      <c r="D107" s="195">
        <v>4011394</v>
      </c>
    </row>
    <row r="108" spans="1:4" x14ac:dyDescent="0.3">
      <c r="A108" s="175"/>
      <c r="B108" s="176" t="s">
        <v>66</v>
      </c>
      <c r="C108" s="211">
        <v>2259679</v>
      </c>
      <c r="D108" s="195">
        <v>41135000.32</v>
      </c>
    </row>
    <row r="109" spans="1:4" x14ac:dyDescent="0.3">
      <c r="A109" s="175"/>
      <c r="B109" s="176" t="s">
        <v>77</v>
      </c>
      <c r="C109" s="211" t="s">
        <v>101</v>
      </c>
      <c r="D109" s="192"/>
    </row>
    <row r="110" spans="1:4" x14ac:dyDescent="0.3">
      <c r="A110" s="175"/>
      <c r="B110" s="176" t="s">
        <v>79</v>
      </c>
      <c r="C110" s="211">
        <v>187144</v>
      </c>
      <c r="D110" s="195">
        <v>4269740.17</v>
      </c>
    </row>
    <row r="111" spans="1:4" x14ac:dyDescent="0.3">
      <c r="A111" s="175"/>
      <c r="B111" s="176" t="s">
        <v>102</v>
      </c>
      <c r="C111" s="211">
        <v>676294</v>
      </c>
      <c r="D111" s="195">
        <v>9567281.9499999993</v>
      </c>
    </row>
    <row r="112" spans="1:4" x14ac:dyDescent="0.3">
      <c r="A112" s="175"/>
      <c r="B112" s="176" t="s">
        <v>82</v>
      </c>
      <c r="C112" s="211" t="s">
        <v>101</v>
      </c>
      <c r="D112" s="192"/>
    </row>
    <row r="113" spans="1:4" x14ac:dyDescent="0.3">
      <c r="A113" s="175"/>
      <c r="B113" s="176" t="s">
        <v>81</v>
      </c>
      <c r="C113" s="211">
        <v>190280</v>
      </c>
      <c r="D113" s="195">
        <v>2104579.04</v>
      </c>
    </row>
    <row r="114" spans="1:4" x14ac:dyDescent="0.3">
      <c r="A114" s="175"/>
      <c r="B114" s="176" t="s">
        <v>73</v>
      </c>
      <c r="C114" s="211">
        <v>458021</v>
      </c>
      <c r="D114" s="195">
        <v>6552120.4500000002</v>
      </c>
    </row>
    <row r="115" spans="1:4" x14ac:dyDescent="0.3">
      <c r="A115" s="175"/>
      <c r="B115" s="176" t="s">
        <v>67</v>
      </c>
      <c r="C115" s="211">
        <v>624844</v>
      </c>
      <c r="D115" s="195">
        <v>16820987.489999998</v>
      </c>
    </row>
    <row r="116" spans="1:4" x14ac:dyDescent="0.3">
      <c r="A116" s="175"/>
      <c r="B116" s="176" t="s">
        <v>68</v>
      </c>
      <c r="C116" s="211">
        <v>135909</v>
      </c>
      <c r="D116" s="195">
        <v>2046131.2</v>
      </c>
    </row>
    <row r="117" spans="1:4" x14ac:dyDescent="0.3">
      <c r="A117" s="175"/>
      <c r="B117" s="176" t="s">
        <v>78</v>
      </c>
      <c r="C117" s="211">
        <v>171251</v>
      </c>
      <c r="D117" s="195">
        <v>2695880.5</v>
      </c>
    </row>
    <row r="118" spans="1:4" x14ac:dyDescent="0.3">
      <c r="A118" s="175"/>
      <c r="B118" s="176" t="s">
        <v>63</v>
      </c>
      <c r="C118" s="211">
        <v>2092565</v>
      </c>
      <c r="D118" s="195">
        <v>31524985.32</v>
      </c>
    </row>
    <row r="119" spans="1:4" x14ac:dyDescent="0.3">
      <c r="A119" s="175"/>
      <c r="B119" s="176" t="s">
        <v>80</v>
      </c>
      <c r="C119" s="211">
        <v>270287</v>
      </c>
      <c r="D119" s="195">
        <v>6473772</v>
      </c>
    </row>
    <row r="120" spans="1:4" x14ac:dyDescent="0.3">
      <c r="A120" s="175"/>
      <c r="B120" s="176" t="s">
        <v>65</v>
      </c>
      <c r="C120" s="211" t="s">
        <v>101</v>
      </c>
      <c r="D120" s="192"/>
    </row>
    <row r="121" spans="1:4" x14ac:dyDescent="0.3">
      <c r="A121" s="175"/>
      <c r="B121" s="176"/>
      <c r="C121" s="211"/>
      <c r="D121" s="192"/>
    </row>
    <row r="122" spans="1:4" x14ac:dyDescent="0.3">
      <c r="A122" s="38" t="s">
        <v>15</v>
      </c>
      <c r="B122" s="176"/>
      <c r="C122" s="212">
        <v>19075788</v>
      </c>
      <c r="D122" s="198">
        <v>261522310.13</v>
      </c>
    </row>
    <row r="123" spans="1:4" x14ac:dyDescent="0.3">
      <c r="A123" s="175"/>
      <c r="B123" s="176" t="s">
        <v>74</v>
      </c>
      <c r="C123" s="211">
        <v>5048620</v>
      </c>
      <c r="D123" s="195">
        <v>76691120.5</v>
      </c>
    </row>
    <row r="124" spans="1:4" x14ac:dyDescent="0.3">
      <c r="A124" s="175"/>
      <c r="B124" s="176" t="s">
        <v>76</v>
      </c>
      <c r="C124" s="211">
        <v>1116950</v>
      </c>
      <c r="D124" s="195">
        <v>15554011.720000001</v>
      </c>
    </row>
    <row r="125" spans="1:4" x14ac:dyDescent="0.3">
      <c r="A125" s="175"/>
      <c r="B125" s="176" t="s">
        <v>66</v>
      </c>
      <c r="C125" s="211">
        <v>3866458</v>
      </c>
      <c r="D125" s="195">
        <v>49224297.630000003</v>
      </c>
    </row>
    <row r="126" spans="1:4" x14ac:dyDescent="0.3">
      <c r="A126" s="175"/>
      <c r="B126" s="176" t="s">
        <v>77</v>
      </c>
      <c r="C126" s="211">
        <v>412057</v>
      </c>
      <c r="D126" s="195">
        <v>6173718</v>
      </c>
    </row>
    <row r="127" spans="1:4" x14ac:dyDescent="0.3">
      <c r="A127" s="175"/>
      <c r="B127" s="176" t="s">
        <v>79</v>
      </c>
      <c r="C127" s="211">
        <v>384273</v>
      </c>
      <c r="D127" s="195">
        <v>5367317.55</v>
      </c>
    </row>
    <row r="128" spans="1:4" x14ac:dyDescent="0.3">
      <c r="A128" s="175"/>
      <c r="B128" s="176" t="s">
        <v>102</v>
      </c>
      <c r="C128" s="211">
        <v>738372</v>
      </c>
      <c r="D128" s="195">
        <v>12291223.800000001</v>
      </c>
    </row>
    <row r="129" spans="1:4" x14ac:dyDescent="0.3">
      <c r="A129" s="175"/>
      <c r="B129" s="176" t="s">
        <v>82</v>
      </c>
      <c r="C129" s="211" t="s">
        <v>101</v>
      </c>
      <c r="D129" s="192"/>
    </row>
    <row r="130" spans="1:4" x14ac:dyDescent="0.3">
      <c r="A130" s="175"/>
      <c r="B130" s="176" t="s">
        <v>81</v>
      </c>
      <c r="C130" s="211">
        <v>535797</v>
      </c>
      <c r="D130" s="195">
        <v>7763956.1200000001</v>
      </c>
    </row>
    <row r="131" spans="1:4" x14ac:dyDescent="0.3">
      <c r="A131" s="175"/>
      <c r="B131" s="176" t="s">
        <v>73</v>
      </c>
      <c r="C131" s="211">
        <v>905627</v>
      </c>
      <c r="D131" s="195">
        <v>10536825.25</v>
      </c>
    </row>
    <row r="132" spans="1:4" x14ac:dyDescent="0.3">
      <c r="A132" s="175"/>
      <c r="B132" s="176" t="s">
        <v>67</v>
      </c>
      <c r="C132" s="211">
        <v>1169087</v>
      </c>
      <c r="D132" s="195">
        <v>9580227.9700000007</v>
      </c>
    </row>
    <row r="133" spans="1:4" x14ac:dyDescent="0.3">
      <c r="A133" s="175"/>
      <c r="B133" s="176" t="s">
        <v>68</v>
      </c>
      <c r="C133" s="211">
        <v>398041</v>
      </c>
      <c r="D133" s="195">
        <v>4787125</v>
      </c>
    </row>
    <row r="134" spans="1:4" x14ac:dyDescent="0.3">
      <c r="A134" s="175"/>
      <c r="B134" s="176" t="s">
        <v>78</v>
      </c>
      <c r="C134" s="211">
        <v>183499</v>
      </c>
      <c r="D134" s="195">
        <v>2832546</v>
      </c>
    </row>
    <row r="135" spans="1:4" x14ac:dyDescent="0.3">
      <c r="A135" s="175"/>
      <c r="B135" s="176" t="s">
        <v>63</v>
      </c>
      <c r="C135" s="211">
        <v>3442231</v>
      </c>
      <c r="D135" s="195">
        <v>47483460.710000001</v>
      </c>
    </row>
    <row r="136" spans="1:4" x14ac:dyDescent="0.3">
      <c r="A136" s="175"/>
      <c r="B136" s="176" t="s">
        <v>80</v>
      </c>
      <c r="C136" s="211">
        <v>739434</v>
      </c>
      <c r="D136" s="195">
        <v>10838772.880000001</v>
      </c>
    </row>
    <row r="137" spans="1:4" x14ac:dyDescent="0.3">
      <c r="A137" s="175"/>
      <c r="B137" s="176" t="s">
        <v>65</v>
      </c>
      <c r="C137" s="211" t="s">
        <v>101</v>
      </c>
      <c r="D137" s="192"/>
    </row>
    <row r="138" spans="1:4" x14ac:dyDescent="0.3">
      <c r="A138" s="175"/>
      <c r="B138" s="176"/>
      <c r="C138" s="211"/>
      <c r="D138" s="192"/>
    </row>
    <row r="139" spans="1:4" x14ac:dyDescent="0.3">
      <c r="A139" s="38" t="s">
        <v>17</v>
      </c>
      <c r="B139" s="176"/>
      <c r="C139" s="212">
        <v>5116821</v>
      </c>
      <c r="D139" s="198">
        <v>37950747.409999996</v>
      </c>
    </row>
    <row r="140" spans="1:4" x14ac:dyDescent="0.3">
      <c r="A140" s="175"/>
      <c r="B140" s="176" t="s">
        <v>74</v>
      </c>
      <c r="C140" s="211">
        <v>1041558</v>
      </c>
      <c r="D140" s="195">
        <v>8452442.3000000007</v>
      </c>
    </row>
    <row r="141" spans="1:4" x14ac:dyDescent="0.3">
      <c r="A141" s="175"/>
      <c r="B141" s="176" t="s">
        <v>76</v>
      </c>
      <c r="C141" s="211">
        <v>63482</v>
      </c>
      <c r="D141" s="195">
        <v>622669</v>
      </c>
    </row>
    <row r="142" spans="1:4" x14ac:dyDescent="0.3">
      <c r="A142" s="175"/>
      <c r="B142" s="176" t="s">
        <v>66</v>
      </c>
      <c r="C142" s="211">
        <v>1495880</v>
      </c>
      <c r="D142" s="195">
        <v>9981721.1400000006</v>
      </c>
    </row>
    <row r="143" spans="1:4" x14ac:dyDescent="0.3">
      <c r="A143" s="175"/>
      <c r="B143" s="176" t="s">
        <v>79</v>
      </c>
      <c r="C143" s="211">
        <v>179472</v>
      </c>
      <c r="D143" s="195">
        <v>2039396.19</v>
      </c>
    </row>
    <row r="144" spans="1:4" x14ac:dyDescent="0.3">
      <c r="A144" s="175"/>
      <c r="B144" s="176" t="s">
        <v>102</v>
      </c>
      <c r="C144" s="211">
        <v>454545</v>
      </c>
      <c r="D144" s="195">
        <v>7136904.9699999997</v>
      </c>
    </row>
    <row r="145" spans="1:4" x14ac:dyDescent="0.3">
      <c r="A145" s="175"/>
      <c r="B145" s="176" t="s">
        <v>81</v>
      </c>
      <c r="C145" s="211">
        <v>93176</v>
      </c>
      <c r="D145" s="195">
        <v>581692.30000000005</v>
      </c>
    </row>
    <row r="146" spans="1:4" x14ac:dyDescent="0.3">
      <c r="A146" s="175"/>
      <c r="B146" s="176" t="s">
        <v>73</v>
      </c>
      <c r="C146" s="211" t="s">
        <v>101</v>
      </c>
      <c r="D146" s="195"/>
    </row>
    <row r="147" spans="1:4" x14ac:dyDescent="0.3">
      <c r="A147" s="175"/>
      <c r="B147" s="176" t="s">
        <v>67</v>
      </c>
      <c r="C147" s="211">
        <v>47946</v>
      </c>
      <c r="D147" s="195">
        <v>465622.43</v>
      </c>
    </row>
    <row r="148" spans="1:4" x14ac:dyDescent="0.3">
      <c r="A148" s="175"/>
      <c r="B148" s="176" t="s">
        <v>68</v>
      </c>
      <c r="C148" s="211">
        <v>46257</v>
      </c>
      <c r="D148" s="195">
        <v>790744.93</v>
      </c>
    </row>
    <row r="149" spans="1:4" x14ac:dyDescent="0.3">
      <c r="A149" s="175"/>
      <c r="B149" s="176" t="s">
        <v>78</v>
      </c>
      <c r="C149" s="211" t="s">
        <v>101</v>
      </c>
      <c r="D149" s="195"/>
    </row>
    <row r="150" spans="1:4" x14ac:dyDescent="0.3">
      <c r="A150" s="175"/>
      <c r="B150" s="176" t="s">
        <v>63</v>
      </c>
      <c r="C150" s="211">
        <v>1357008</v>
      </c>
      <c r="D150" s="195">
        <v>5343503</v>
      </c>
    </row>
    <row r="151" spans="1:4" x14ac:dyDescent="0.3">
      <c r="A151" s="175"/>
      <c r="B151" s="176" t="s">
        <v>80</v>
      </c>
      <c r="C151" s="211">
        <v>290897</v>
      </c>
      <c r="D151" s="195">
        <v>2297134</v>
      </c>
    </row>
    <row r="152" spans="1:4" x14ac:dyDescent="0.3">
      <c r="A152" s="175"/>
      <c r="B152" s="176" t="s">
        <v>65</v>
      </c>
      <c r="C152" s="211" t="s">
        <v>101</v>
      </c>
      <c r="D152" s="192"/>
    </row>
    <row r="153" spans="1:4" x14ac:dyDescent="0.3">
      <c r="A153" s="175"/>
      <c r="B153" s="176"/>
      <c r="C153" s="211"/>
      <c r="D153" s="192"/>
    </row>
    <row r="154" spans="1:4" x14ac:dyDescent="0.3">
      <c r="A154" s="38" t="s">
        <v>18</v>
      </c>
      <c r="B154" s="176"/>
      <c r="C154" s="212">
        <v>2262094</v>
      </c>
      <c r="D154" s="198">
        <v>46921821.939999998</v>
      </c>
    </row>
    <row r="155" spans="1:4" x14ac:dyDescent="0.3">
      <c r="A155" s="175"/>
      <c r="B155" s="176" t="s">
        <v>74</v>
      </c>
      <c r="C155" s="211">
        <v>526106</v>
      </c>
      <c r="D155" s="195">
        <v>12513048.52</v>
      </c>
    </row>
    <row r="156" spans="1:4" x14ac:dyDescent="0.3">
      <c r="A156" s="175"/>
      <c r="B156" s="176" t="s">
        <v>76</v>
      </c>
      <c r="C156" s="211" t="s">
        <v>101</v>
      </c>
      <c r="D156" s="195"/>
    </row>
    <row r="157" spans="1:4" x14ac:dyDescent="0.3">
      <c r="A157" s="175"/>
      <c r="B157" s="176" t="s">
        <v>66</v>
      </c>
      <c r="C157" s="211">
        <v>456734</v>
      </c>
      <c r="D157" s="195">
        <v>8124841</v>
      </c>
    </row>
    <row r="158" spans="1:4" x14ac:dyDescent="0.3">
      <c r="A158" s="175"/>
      <c r="B158" s="176" t="s">
        <v>79</v>
      </c>
      <c r="C158" s="211">
        <v>119994</v>
      </c>
      <c r="D158" s="195">
        <v>4030883.17</v>
      </c>
    </row>
    <row r="159" spans="1:4" x14ac:dyDescent="0.3">
      <c r="A159" s="175"/>
      <c r="B159" s="176" t="s">
        <v>102</v>
      </c>
      <c r="C159" s="211" t="s">
        <v>101</v>
      </c>
      <c r="D159" s="195"/>
    </row>
    <row r="160" spans="1:4" x14ac:dyDescent="0.3">
      <c r="A160" s="175"/>
      <c r="B160" s="176" t="s">
        <v>82</v>
      </c>
      <c r="C160" s="211" t="s">
        <v>101</v>
      </c>
      <c r="D160" s="195"/>
    </row>
    <row r="161" spans="1:4" x14ac:dyDescent="0.3">
      <c r="A161" s="175"/>
      <c r="B161" s="176" t="s">
        <v>73</v>
      </c>
      <c r="C161" s="211" t="s">
        <v>101</v>
      </c>
      <c r="D161" s="195"/>
    </row>
    <row r="162" spans="1:4" x14ac:dyDescent="0.3">
      <c r="A162" s="175"/>
      <c r="B162" s="176" t="s">
        <v>67</v>
      </c>
      <c r="C162" s="211" t="s">
        <v>101</v>
      </c>
      <c r="D162" s="195"/>
    </row>
    <row r="163" spans="1:4" x14ac:dyDescent="0.3">
      <c r="A163" s="175"/>
      <c r="B163" s="176" t="s">
        <v>68</v>
      </c>
      <c r="C163" s="211" t="s">
        <v>101</v>
      </c>
      <c r="D163" s="195"/>
    </row>
    <row r="164" spans="1:4" x14ac:dyDescent="0.3">
      <c r="A164" s="175"/>
      <c r="B164" s="176" t="s">
        <v>78</v>
      </c>
      <c r="C164" s="211" t="s">
        <v>101</v>
      </c>
      <c r="D164" s="195"/>
    </row>
    <row r="165" spans="1:4" x14ac:dyDescent="0.3">
      <c r="A165" s="175"/>
      <c r="B165" s="176" t="s">
        <v>63</v>
      </c>
      <c r="C165" s="211">
        <v>714060</v>
      </c>
      <c r="D165" s="195">
        <v>12086468.65</v>
      </c>
    </row>
    <row r="166" spans="1:4" x14ac:dyDescent="0.3">
      <c r="A166" s="175"/>
      <c r="B166" s="176" t="s">
        <v>80</v>
      </c>
      <c r="C166" s="211">
        <v>232218</v>
      </c>
      <c r="D166" s="195">
        <v>5933505</v>
      </c>
    </row>
    <row r="167" spans="1:4" x14ac:dyDescent="0.3">
      <c r="A167" s="175"/>
      <c r="B167" s="176"/>
      <c r="C167" s="211"/>
      <c r="D167" s="192"/>
    </row>
    <row r="168" spans="1:4" x14ac:dyDescent="0.3">
      <c r="A168" s="38" t="s">
        <v>28</v>
      </c>
      <c r="B168" s="176"/>
      <c r="C168" s="212" t="s">
        <v>101</v>
      </c>
      <c r="D168" s="192"/>
    </row>
    <row r="169" spans="1:4" x14ac:dyDescent="0.3">
      <c r="A169" s="175"/>
      <c r="B169" s="176" t="s">
        <v>63</v>
      </c>
      <c r="C169" s="211" t="s">
        <v>101</v>
      </c>
      <c r="D169" s="192"/>
    </row>
    <row r="170" spans="1:4" x14ac:dyDescent="0.3">
      <c r="A170" s="175"/>
      <c r="B170" s="176"/>
      <c r="C170" s="211"/>
      <c r="D170" s="192"/>
    </row>
    <row r="171" spans="1:4" x14ac:dyDescent="0.3">
      <c r="A171" s="38" t="s">
        <v>26</v>
      </c>
      <c r="B171" s="176"/>
      <c r="C171" s="212">
        <v>53165</v>
      </c>
      <c r="D171" s="198">
        <v>352761.37</v>
      </c>
    </row>
    <row r="172" spans="1:4" x14ac:dyDescent="0.3">
      <c r="A172" s="175"/>
      <c r="B172" s="176" t="s">
        <v>76</v>
      </c>
      <c r="C172" s="211" t="s">
        <v>101</v>
      </c>
      <c r="D172" s="192"/>
    </row>
    <row r="173" spans="1:4" x14ac:dyDescent="0.3">
      <c r="A173" s="175"/>
      <c r="B173" s="176" t="s">
        <v>66</v>
      </c>
      <c r="C173" s="211" t="s">
        <v>101</v>
      </c>
      <c r="D173" s="192"/>
    </row>
    <row r="174" spans="1:4" x14ac:dyDescent="0.3">
      <c r="A174" s="175"/>
      <c r="B174" s="176"/>
      <c r="C174" s="211"/>
      <c r="D174" s="192"/>
    </row>
    <row r="175" spans="1:4" x14ac:dyDescent="0.3">
      <c r="A175" s="38" t="s">
        <v>139</v>
      </c>
      <c r="B175" s="176"/>
      <c r="C175" s="212" t="s">
        <v>101</v>
      </c>
      <c r="D175" s="192"/>
    </row>
    <row r="176" spans="1:4" x14ac:dyDescent="0.3">
      <c r="A176" s="175"/>
      <c r="B176" s="176" t="s">
        <v>63</v>
      </c>
      <c r="C176" s="211" t="s">
        <v>101</v>
      </c>
      <c r="D176" s="192"/>
    </row>
    <row r="177" spans="1:4" x14ac:dyDescent="0.3">
      <c r="A177" s="175"/>
      <c r="B177" s="177"/>
      <c r="C177" s="136"/>
    </row>
    <row r="178" spans="1:4" x14ac:dyDescent="0.3">
      <c r="A178" s="38" t="s">
        <v>107</v>
      </c>
      <c r="B178" s="38"/>
      <c r="C178" s="57">
        <v>41310820</v>
      </c>
      <c r="D178" s="43">
        <v>670338474.37</v>
      </c>
    </row>
  </sheetData>
  <hyperlinks>
    <hyperlink ref="A1" location="Index!A1" display="Index"/>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
  <sheetViews>
    <sheetView zoomScaleNormal="100" workbookViewId="0"/>
  </sheetViews>
  <sheetFormatPr defaultColWidth="9.109375" defaultRowHeight="13.8" x14ac:dyDescent="0.3"/>
  <cols>
    <col min="1" max="1" width="18.5546875" style="136" bestFit="1" customWidth="1"/>
    <col min="2" max="2" width="30" style="136" bestFit="1" customWidth="1"/>
    <col min="3" max="3" width="12.33203125" style="136" bestFit="1" customWidth="1"/>
    <col min="4" max="4" width="14.88671875" style="136" bestFit="1" customWidth="1"/>
    <col min="5" max="5" width="11.33203125" style="136" bestFit="1" customWidth="1"/>
    <col min="6" max="6" width="14.44140625" style="136" bestFit="1" customWidth="1"/>
    <col min="7" max="16384" width="9.109375" style="136"/>
  </cols>
  <sheetData>
    <row r="1" spans="1:4" s="172" customFormat="1" x14ac:dyDescent="0.3">
      <c r="A1" s="170" t="s">
        <v>8</v>
      </c>
      <c r="B1" s="179" t="s">
        <v>133</v>
      </c>
    </row>
    <row r="2" spans="1:4" s="172" customFormat="1" x14ac:dyDescent="0.3">
      <c r="B2" s="136" t="s">
        <v>134</v>
      </c>
    </row>
    <row r="3" spans="1:4" s="172" customFormat="1" x14ac:dyDescent="0.3">
      <c r="B3" s="136" t="s">
        <v>135</v>
      </c>
    </row>
    <row r="4" spans="1:4" x14ac:dyDescent="0.3">
      <c r="B4" s="136" t="s">
        <v>142</v>
      </c>
    </row>
    <row r="5" spans="1:4" x14ac:dyDescent="0.3">
      <c r="A5" s="234" t="s">
        <v>87</v>
      </c>
      <c r="B5" s="234"/>
      <c r="C5" s="234"/>
      <c r="D5" s="234"/>
    </row>
    <row r="6" spans="1:4" x14ac:dyDescent="0.3">
      <c r="A6" s="48"/>
      <c r="B6" s="26"/>
      <c r="C6" s="39">
        <v>2017</v>
      </c>
      <c r="D6" s="39">
        <v>2017</v>
      </c>
    </row>
    <row r="7" spans="1:4" x14ac:dyDescent="0.3">
      <c r="A7" s="40" t="s">
        <v>71</v>
      </c>
      <c r="B7" s="44" t="s">
        <v>72</v>
      </c>
      <c r="C7" s="41" t="s">
        <v>4</v>
      </c>
      <c r="D7" s="45" t="s">
        <v>5</v>
      </c>
    </row>
    <row r="8" spans="1:4" x14ac:dyDescent="0.3">
      <c r="A8" s="40"/>
      <c r="B8" s="46"/>
      <c r="C8" s="42" t="s">
        <v>6</v>
      </c>
      <c r="D8" s="47" t="s">
        <v>7</v>
      </c>
    </row>
    <row r="9" spans="1:4" x14ac:dyDescent="0.3">
      <c r="A9" s="38" t="s">
        <v>74</v>
      </c>
    </row>
    <row r="10" spans="1:4" x14ac:dyDescent="0.3">
      <c r="B10" s="136" t="s">
        <v>31</v>
      </c>
      <c r="C10" s="196" t="s">
        <v>101</v>
      </c>
      <c r="D10" s="192"/>
    </row>
    <row r="11" spans="1:4" x14ac:dyDescent="0.3">
      <c r="B11" s="136" t="s">
        <v>19</v>
      </c>
      <c r="C11" s="196" t="s">
        <v>101</v>
      </c>
      <c r="D11" s="192"/>
    </row>
    <row r="12" spans="1:4" x14ac:dyDescent="0.3">
      <c r="B12" s="136" t="s">
        <v>25</v>
      </c>
      <c r="C12" s="194">
        <v>246647</v>
      </c>
      <c r="D12" s="192"/>
    </row>
    <row r="13" spans="1:4" x14ac:dyDescent="0.3">
      <c r="B13" s="136" t="s">
        <v>29</v>
      </c>
      <c r="C13" s="196" t="s">
        <v>101</v>
      </c>
      <c r="D13" s="192"/>
    </row>
    <row r="14" spans="1:4" x14ac:dyDescent="0.3">
      <c r="B14" s="136" t="s">
        <v>22</v>
      </c>
      <c r="C14" s="194">
        <v>22448</v>
      </c>
      <c r="D14" s="192"/>
    </row>
    <row r="15" spans="1:4" x14ac:dyDescent="0.3">
      <c r="B15" s="136" t="s">
        <v>16</v>
      </c>
      <c r="C15" s="194">
        <v>2336848</v>
      </c>
      <c r="D15" s="192"/>
    </row>
    <row r="16" spans="1:4" x14ac:dyDescent="0.3">
      <c r="B16" s="136" t="s">
        <v>15</v>
      </c>
      <c r="C16" s="194">
        <v>5048620</v>
      </c>
      <c r="D16" s="192"/>
    </row>
    <row r="17" spans="1:4" x14ac:dyDescent="0.3">
      <c r="B17" s="136" t="s">
        <v>17</v>
      </c>
      <c r="C17" s="194">
        <v>1041558</v>
      </c>
      <c r="D17" s="192"/>
    </row>
    <row r="18" spans="1:4" x14ac:dyDescent="0.3">
      <c r="B18" s="136" t="s">
        <v>18</v>
      </c>
      <c r="C18" s="194">
        <v>526106</v>
      </c>
      <c r="D18" s="192"/>
    </row>
    <row r="19" spans="1:4" x14ac:dyDescent="0.3">
      <c r="C19" s="197">
        <v>9291320</v>
      </c>
      <c r="D19" s="198">
        <v>153977790.47</v>
      </c>
    </row>
    <row r="20" spans="1:4" x14ac:dyDescent="0.3">
      <c r="A20" s="38" t="s">
        <v>76</v>
      </c>
      <c r="C20" s="192"/>
      <c r="D20" s="192"/>
    </row>
    <row r="21" spans="1:4" x14ac:dyDescent="0.3">
      <c r="B21" s="136" t="s">
        <v>84</v>
      </c>
      <c r="C21" s="196" t="s">
        <v>101</v>
      </c>
      <c r="D21" s="192"/>
    </row>
    <row r="22" spans="1:4" x14ac:dyDescent="0.3">
      <c r="B22" s="136" t="s">
        <v>23</v>
      </c>
      <c r="C22" s="196" t="s">
        <v>101</v>
      </c>
      <c r="D22" s="192"/>
    </row>
    <row r="23" spans="1:4" x14ac:dyDescent="0.3">
      <c r="B23" s="136" t="s">
        <v>22</v>
      </c>
      <c r="C23" s="199">
        <v>33501</v>
      </c>
      <c r="D23" s="192"/>
    </row>
    <row r="24" spans="1:4" x14ac:dyDescent="0.3">
      <c r="B24" s="136" t="s">
        <v>16</v>
      </c>
      <c r="C24" s="199">
        <v>200896</v>
      </c>
      <c r="D24" s="192"/>
    </row>
    <row r="25" spans="1:4" x14ac:dyDescent="0.3">
      <c r="B25" s="136" t="s">
        <v>15</v>
      </c>
      <c r="C25" s="199">
        <v>1116950</v>
      </c>
      <c r="D25" s="192"/>
    </row>
    <row r="26" spans="1:4" x14ac:dyDescent="0.3">
      <c r="B26" s="136" t="s">
        <v>17</v>
      </c>
      <c r="C26" s="199">
        <v>63482</v>
      </c>
      <c r="D26" s="192"/>
    </row>
    <row r="27" spans="1:4" x14ac:dyDescent="0.3">
      <c r="B27" s="136" t="s">
        <v>18</v>
      </c>
      <c r="C27" s="196" t="s">
        <v>101</v>
      </c>
      <c r="D27" s="192"/>
    </row>
    <row r="28" spans="1:4" x14ac:dyDescent="0.3">
      <c r="B28" s="136" t="s">
        <v>26</v>
      </c>
      <c r="C28" s="196" t="s">
        <v>101</v>
      </c>
      <c r="D28" s="192"/>
    </row>
    <row r="29" spans="1:4" x14ac:dyDescent="0.3">
      <c r="B29" s="180"/>
      <c r="C29" s="200">
        <v>1586874</v>
      </c>
      <c r="D29" s="198">
        <v>34198128.130000003</v>
      </c>
    </row>
    <row r="30" spans="1:4" x14ac:dyDescent="0.3">
      <c r="A30" s="38" t="s">
        <v>66</v>
      </c>
      <c r="C30" s="196"/>
      <c r="D30" s="192"/>
    </row>
    <row r="31" spans="1:4" x14ac:dyDescent="0.3">
      <c r="B31" s="136" t="s">
        <v>75</v>
      </c>
      <c r="C31" s="196" t="s">
        <v>101</v>
      </c>
      <c r="D31" s="192"/>
    </row>
    <row r="32" spans="1:4" x14ac:dyDescent="0.3">
      <c r="B32" s="136" t="s">
        <v>27</v>
      </c>
      <c r="C32" s="196" t="s">
        <v>101</v>
      </c>
      <c r="D32" s="192"/>
    </row>
    <row r="33" spans="1:6" x14ac:dyDescent="0.3">
      <c r="B33" s="136" t="s">
        <v>31</v>
      </c>
      <c r="C33" s="196" t="s">
        <v>101</v>
      </c>
      <c r="D33" s="192"/>
    </row>
    <row r="34" spans="1:6" x14ac:dyDescent="0.3">
      <c r="B34" s="136" t="s">
        <v>19</v>
      </c>
      <c r="C34" s="199">
        <v>230088</v>
      </c>
      <c r="D34" s="192"/>
    </row>
    <row r="35" spans="1:6" x14ac:dyDescent="0.3">
      <c r="B35" s="136" t="s">
        <v>21</v>
      </c>
      <c r="C35" s="196" t="s">
        <v>101</v>
      </c>
      <c r="D35" s="192"/>
    </row>
    <row r="36" spans="1:6" x14ac:dyDescent="0.3">
      <c r="B36" s="136" t="s">
        <v>25</v>
      </c>
      <c r="C36" s="196" t="s">
        <v>101</v>
      </c>
      <c r="D36" s="192"/>
    </row>
    <row r="37" spans="1:6" x14ac:dyDescent="0.3">
      <c r="B37" s="136" t="s">
        <v>22</v>
      </c>
      <c r="C37" s="199">
        <v>48241</v>
      </c>
      <c r="D37" s="192"/>
    </row>
    <row r="38" spans="1:6" x14ac:dyDescent="0.3">
      <c r="B38" s="136" t="s">
        <v>16</v>
      </c>
      <c r="C38" s="199">
        <v>2259679</v>
      </c>
      <c r="D38" s="192"/>
      <c r="E38" s="206"/>
    </row>
    <row r="39" spans="1:6" x14ac:dyDescent="0.3">
      <c r="B39" s="136" t="s">
        <v>15</v>
      </c>
      <c r="C39" s="199">
        <v>3866458</v>
      </c>
      <c r="D39" s="192"/>
      <c r="E39" s="206"/>
    </row>
    <row r="40" spans="1:6" x14ac:dyDescent="0.3">
      <c r="B40" s="136" t="s">
        <v>17</v>
      </c>
      <c r="C40" s="199">
        <v>1495880</v>
      </c>
      <c r="D40" s="192"/>
      <c r="E40" s="206"/>
    </row>
    <row r="41" spans="1:6" x14ac:dyDescent="0.3">
      <c r="B41" s="136" t="s">
        <v>18</v>
      </c>
      <c r="C41" s="199">
        <v>456734</v>
      </c>
      <c r="D41" s="192"/>
    </row>
    <row r="42" spans="1:6" x14ac:dyDescent="0.3">
      <c r="B42" s="136" t="s">
        <v>26</v>
      </c>
      <c r="C42" s="196" t="s">
        <v>101</v>
      </c>
      <c r="D42" s="192"/>
    </row>
    <row r="43" spans="1:6" x14ac:dyDescent="0.3">
      <c r="C43" s="200">
        <v>8547894</v>
      </c>
      <c r="D43" s="198">
        <v>116744131.3</v>
      </c>
      <c r="E43" s="207"/>
      <c r="F43" s="208"/>
    </row>
    <row r="44" spans="1:6" x14ac:dyDescent="0.3">
      <c r="A44" s="38" t="s">
        <v>77</v>
      </c>
      <c r="C44" s="196"/>
      <c r="D44" s="192"/>
    </row>
    <row r="45" spans="1:6" x14ac:dyDescent="0.3">
      <c r="B45" s="136" t="s">
        <v>19</v>
      </c>
      <c r="C45" s="196" t="s">
        <v>101</v>
      </c>
      <c r="D45" s="192"/>
    </row>
    <row r="46" spans="1:6" x14ac:dyDescent="0.3">
      <c r="B46" s="136" t="s">
        <v>22</v>
      </c>
      <c r="C46" s="199" t="s">
        <v>101</v>
      </c>
      <c r="D46" s="192"/>
    </row>
    <row r="47" spans="1:6" x14ac:dyDescent="0.3">
      <c r="B47" s="136" t="s">
        <v>16</v>
      </c>
      <c r="C47" s="196" t="s">
        <v>101</v>
      </c>
      <c r="D47" s="192"/>
    </row>
    <row r="48" spans="1:6" x14ac:dyDescent="0.3">
      <c r="B48" s="136" t="s">
        <v>15</v>
      </c>
      <c r="C48" s="199">
        <v>412057</v>
      </c>
      <c r="D48" s="192"/>
    </row>
    <row r="49" spans="1:5" x14ac:dyDescent="0.3">
      <c r="B49" s="180"/>
      <c r="C49" s="200">
        <v>435066</v>
      </c>
      <c r="D49" s="198">
        <v>6734583</v>
      </c>
    </row>
    <row r="50" spans="1:5" x14ac:dyDescent="0.3">
      <c r="A50" s="38" t="s">
        <v>79</v>
      </c>
      <c r="C50" s="199"/>
      <c r="D50" s="192"/>
    </row>
    <row r="51" spans="1:5" x14ac:dyDescent="0.3">
      <c r="B51" s="136" t="s">
        <v>35</v>
      </c>
      <c r="C51" s="196" t="s">
        <v>101</v>
      </c>
      <c r="D51" s="192"/>
    </row>
    <row r="52" spans="1:5" x14ac:dyDescent="0.3">
      <c r="B52" s="136" t="s">
        <v>19</v>
      </c>
      <c r="C52" s="196" t="s">
        <v>101</v>
      </c>
      <c r="D52" s="192"/>
    </row>
    <row r="53" spans="1:5" x14ac:dyDescent="0.3">
      <c r="B53" s="136" t="s">
        <v>21</v>
      </c>
      <c r="C53" s="196" t="s">
        <v>101</v>
      </c>
      <c r="D53" s="192"/>
    </row>
    <row r="54" spans="1:5" x14ac:dyDescent="0.3">
      <c r="B54" s="136" t="s">
        <v>25</v>
      </c>
      <c r="C54" s="196" t="s">
        <v>101</v>
      </c>
      <c r="D54" s="192"/>
    </row>
    <row r="55" spans="1:5" x14ac:dyDescent="0.3">
      <c r="B55" s="136" t="s">
        <v>16</v>
      </c>
      <c r="C55" s="199">
        <v>187144</v>
      </c>
      <c r="D55" s="192"/>
    </row>
    <row r="56" spans="1:5" x14ac:dyDescent="0.3">
      <c r="B56" s="136" t="s">
        <v>15</v>
      </c>
      <c r="C56" s="199">
        <v>384273</v>
      </c>
      <c r="D56" s="192"/>
      <c r="E56" s="206"/>
    </row>
    <row r="57" spans="1:5" x14ac:dyDescent="0.3">
      <c r="B57" s="136" t="s">
        <v>17</v>
      </c>
      <c r="C57" s="199">
        <v>179472</v>
      </c>
      <c r="D57" s="192"/>
    </row>
    <row r="58" spans="1:5" x14ac:dyDescent="0.3">
      <c r="B58" s="136" t="s">
        <v>18</v>
      </c>
      <c r="C58" s="199">
        <v>119994</v>
      </c>
      <c r="D58" s="192"/>
    </row>
    <row r="59" spans="1:5" x14ac:dyDescent="0.3">
      <c r="B59" s="180"/>
      <c r="C59" s="200">
        <v>910489</v>
      </c>
      <c r="D59" s="198">
        <v>16498616.57</v>
      </c>
    </row>
    <row r="60" spans="1:5" x14ac:dyDescent="0.3">
      <c r="A60" s="38" t="s">
        <v>102</v>
      </c>
      <c r="C60" s="196"/>
      <c r="D60" s="192"/>
    </row>
    <row r="61" spans="1:5" x14ac:dyDescent="0.3">
      <c r="B61" s="136" t="s">
        <v>75</v>
      </c>
      <c r="C61" s="196" t="s">
        <v>101</v>
      </c>
      <c r="D61" s="192"/>
    </row>
    <row r="62" spans="1:5" x14ac:dyDescent="0.3">
      <c r="B62" s="136" t="s">
        <v>24</v>
      </c>
      <c r="C62" s="196" t="s">
        <v>101</v>
      </c>
      <c r="D62" s="192"/>
    </row>
    <row r="63" spans="1:5" x14ac:dyDescent="0.3">
      <c r="B63" s="136" t="s">
        <v>25</v>
      </c>
      <c r="C63" s="196" t="s">
        <v>101</v>
      </c>
      <c r="D63" s="192"/>
    </row>
    <row r="64" spans="1:5" x14ac:dyDescent="0.3">
      <c r="B64" s="136" t="s">
        <v>22</v>
      </c>
      <c r="C64" s="196" t="s">
        <v>101</v>
      </c>
      <c r="D64" s="192"/>
    </row>
    <row r="65" spans="1:4" x14ac:dyDescent="0.3">
      <c r="B65" s="136" t="s">
        <v>16</v>
      </c>
      <c r="C65" s="199">
        <v>676294</v>
      </c>
      <c r="D65" s="192"/>
    </row>
    <row r="66" spans="1:4" x14ac:dyDescent="0.3">
      <c r="B66" s="136" t="s">
        <v>15</v>
      </c>
      <c r="C66" s="199">
        <v>738372</v>
      </c>
      <c r="D66" s="192"/>
    </row>
    <row r="67" spans="1:4" x14ac:dyDescent="0.3">
      <c r="B67" s="136" t="s">
        <v>17</v>
      </c>
      <c r="C67" s="199">
        <v>454545</v>
      </c>
      <c r="D67" s="192"/>
    </row>
    <row r="68" spans="1:4" x14ac:dyDescent="0.3">
      <c r="B68" s="136" t="s">
        <v>18</v>
      </c>
      <c r="C68" s="199" t="s">
        <v>101</v>
      </c>
      <c r="D68" s="192"/>
    </row>
    <row r="69" spans="1:4" x14ac:dyDescent="0.3">
      <c r="B69" s="180"/>
      <c r="C69" s="200">
        <v>2114646</v>
      </c>
      <c r="D69" s="198">
        <v>30812491.32</v>
      </c>
    </row>
    <row r="70" spans="1:4" x14ac:dyDescent="0.3">
      <c r="A70" s="38" t="s">
        <v>82</v>
      </c>
      <c r="C70" s="196"/>
      <c r="D70" s="192"/>
    </row>
    <row r="71" spans="1:4" x14ac:dyDescent="0.3">
      <c r="B71" s="136" t="s">
        <v>19</v>
      </c>
      <c r="C71" s="196" t="s">
        <v>101</v>
      </c>
      <c r="D71" s="192"/>
    </row>
    <row r="72" spans="1:4" x14ac:dyDescent="0.3">
      <c r="B72" s="136" t="s">
        <v>16</v>
      </c>
      <c r="C72" s="196" t="s">
        <v>101</v>
      </c>
      <c r="D72" s="192"/>
    </row>
    <row r="73" spans="1:4" x14ac:dyDescent="0.3">
      <c r="B73" s="136" t="s">
        <v>15</v>
      </c>
      <c r="C73" s="196" t="s">
        <v>101</v>
      </c>
      <c r="D73" s="192"/>
    </row>
    <row r="74" spans="1:4" x14ac:dyDescent="0.3">
      <c r="B74" s="136" t="s">
        <v>18</v>
      </c>
      <c r="C74" s="196" t="s">
        <v>101</v>
      </c>
      <c r="D74" s="192"/>
    </row>
    <row r="75" spans="1:4" x14ac:dyDescent="0.3">
      <c r="B75" s="180"/>
      <c r="C75" s="200">
        <v>98120</v>
      </c>
      <c r="D75" s="198">
        <v>2008640</v>
      </c>
    </row>
    <row r="76" spans="1:4" x14ac:dyDescent="0.3">
      <c r="A76" s="38" t="s">
        <v>81</v>
      </c>
      <c r="C76" s="196"/>
      <c r="D76" s="192"/>
    </row>
    <row r="77" spans="1:4" x14ac:dyDescent="0.3">
      <c r="B77" s="136" t="s">
        <v>32</v>
      </c>
      <c r="C77" s="196" t="s">
        <v>101</v>
      </c>
      <c r="D77" s="192"/>
    </row>
    <row r="78" spans="1:4" x14ac:dyDescent="0.3">
      <c r="B78" s="136" t="s">
        <v>19</v>
      </c>
      <c r="C78" s="199">
        <v>48414</v>
      </c>
      <c r="D78" s="192"/>
    </row>
    <row r="79" spans="1:4" x14ac:dyDescent="0.3">
      <c r="B79" s="136" t="s">
        <v>21</v>
      </c>
      <c r="C79" s="199" t="s">
        <v>101</v>
      </c>
      <c r="D79" s="192"/>
    </row>
    <row r="80" spans="1:4" x14ac:dyDescent="0.3">
      <c r="B80" s="136" t="s">
        <v>25</v>
      </c>
      <c r="C80" s="196" t="s">
        <v>101</v>
      </c>
      <c r="D80" s="192"/>
    </row>
    <row r="81" spans="1:4" x14ac:dyDescent="0.3">
      <c r="B81" s="136" t="s">
        <v>29</v>
      </c>
      <c r="C81" s="196" t="s">
        <v>101</v>
      </c>
      <c r="D81" s="192"/>
    </row>
    <row r="82" spans="1:4" x14ac:dyDescent="0.3">
      <c r="B82" s="136" t="s">
        <v>22</v>
      </c>
      <c r="C82" s="199">
        <v>102681</v>
      </c>
      <c r="D82" s="192"/>
    </row>
    <row r="83" spans="1:4" x14ac:dyDescent="0.3">
      <c r="B83" s="136" t="s">
        <v>16</v>
      </c>
      <c r="C83" s="199">
        <v>190280</v>
      </c>
      <c r="D83" s="192"/>
    </row>
    <row r="84" spans="1:4" x14ac:dyDescent="0.3">
      <c r="B84" s="136" t="s">
        <v>15</v>
      </c>
      <c r="C84" s="199">
        <v>535797</v>
      </c>
      <c r="D84" s="192"/>
    </row>
    <row r="85" spans="1:4" x14ac:dyDescent="0.3">
      <c r="B85" s="136" t="s">
        <v>17</v>
      </c>
      <c r="C85" s="199">
        <v>93176</v>
      </c>
      <c r="D85" s="192"/>
    </row>
    <row r="86" spans="1:4" x14ac:dyDescent="0.3">
      <c r="B86" s="180"/>
      <c r="C86" s="200">
        <v>1014805</v>
      </c>
      <c r="D86" s="198">
        <v>15954178.439999999</v>
      </c>
    </row>
    <row r="87" spans="1:4" x14ac:dyDescent="0.3">
      <c r="A87" s="38" t="s">
        <v>73</v>
      </c>
      <c r="C87" s="196"/>
      <c r="D87" s="192"/>
    </row>
    <row r="88" spans="1:4" x14ac:dyDescent="0.3">
      <c r="B88" s="136" t="s">
        <v>31</v>
      </c>
      <c r="C88" s="196" t="s">
        <v>101</v>
      </c>
      <c r="D88" s="192"/>
    </row>
    <row r="89" spans="1:4" x14ac:dyDescent="0.3">
      <c r="B89" s="136" t="s">
        <v>24</v>
      </c>
      <c r="C89" s="196" t="s">
        <v>101</v>
      </c>
      <c r="D89" s="192"/>
    </row>
    <row r="90" spans="1:4" x14ac:dyDescent="0.3">
      <c r="B90" s="136" t="s">
        <v>20</v>
      </c>
      <c r="C90" s="196" t="s">
        <v>101</v>
      </c>
      <c r="D90" s="192"/>
    </row>
    <row r="91" spans="1:4" x14ac:dyDescent="0.3">
      <c r="B91" s="136" t="s">
        <v>19</v>
      </c>
      <c r="C91" s="199">
        <v>317176</v>
      </c>
      <c r="D91" s="192"/>
    </row>
    <row r="92" spans="1:4" x14ac:dyDescent="0.3">
      <c r="B92" s="136" t="s">
        <v>21</v>
      </c>
      <c r="C92" s="199">
        <v>38841</v>
      </c>
      <c r="D92" s="192"/>
    </row>
    <row r="93" spans="1:4" x14ac:dyDescent="0.3">
      <c r="B93" s="136" t="s">
        <v>22</v>
      </c>
      <c r="C93" s="199">
        <v>61720</v>
      </c>
      <c r="D93" s="192"/>
    </row>
    <row r="94" spans="1:4" x14ac:dyDescent="0.3">
      <c r="B94" s="136" t="s">
        <v>16</v>
      </c>
      <c r="C94" s="199">
        <v>458021</v>
      </c>
      <c r="D94" s="192"/>
    </row>
    <row r="95" spans="1:4" x14ac:dyDescent="0.3">
      <c r="B95" s="136" t="s">
        <v>15</v>
      </c>
      <c r="C95" s="199">
        <v>905627</v>
      </c>
      <c r="D95" s="192"/>
    </row>
    <row r="96" spans="1:4" x14ac:dyDescent="0.3">
      <c r="B96" s="136" t="s">
        <v>17</v>
      </c>
      <c r="C96" s="196" t="s">
        <v>101</v>
      </c>
      <c r="D96" s="192"/>
    </row>
    <row r="97" spans="1:4" x14ac:dyDescent="0.3">
      <c r="B97" s="136" t="s">
        <v>18</v>
      </c>
      <c r="C97" s="196" t="s">
        <v>101</v>
      </c>
      <c r="D97" s="192"/>
    </row>
    <row r="98" spans="1:4" x14ac:dyDescent="0.3">
      <c r="B98" s="180"/>
      <c r="C98" s="200">
        <v>3169419</v>
      </c>
      <c r="D98" s="198">
        <v>24680131.300000001</v>
      </c>
    </row>
    <row r="99" spans="1:4" x14ac:dyDescent="0.3">
      <c r="A99" s="38" t="s">
        <v>67</v>
      </c>
      <c r="C99" s="196"/>
      <c r="D99" s="192"/>
    </row>
    <row r="100" spans="1:4" x14ac:dyDescent="0.3">
      <c r="B100" s="136" t="s">
        <v>75</v>
      </c>
      <c r="C100" s="199">
        <v>6998</v>
      </c>
      <c r="D100" s="192"/>
    </row>
    <row r="101" spans="1:4" x14ac:dyDescent="0.3">
      <c r="B101" s="136" t="s">
        <v>19</v>
      </c>
      <c r="C101" s="199">
        <v>206605</v>
      </c>
      <c r="D101" s="192"/>
    </row>
    <row r="102" spans="1:4" x14ac:dyDescent="0.3">
      <c r="B102" s="136" t="s">
        <v>21</v>
      </c>
      <c r="C102" s="196" t="s">
        <v>101</v>
      </c>
      <c r="D102" s="192"/>
    </row>
    <row r="103" spans="1:4" x14ac:dyDescent="0.3">
      <c r="B103" s="136" t="s">
        <v>25</v>
      </c>
      <c r="C103" s="196" t="s">
        <v>101</v>
      </c>
      <c r="D103" s="192"/>
    </row>
    <row r="104" spans="1:4" x14ac:dyDescent="0.3">
      <c r="B104" s="136" t="s">
        <v>22</v>
      </c>
      <c r="C104" s="199">
        <v>11994</v>
      </c>
      <c r="D104" s="192"/>
    </row>
    <row r="105" spans="1:4" x14ac:dyDescent="0.3">
      <c r="B105" s="136" t="s">
        <v>16</v>
      </c>
      <c r="C105" s="199">
        <v>624844</v>
      </c>
      <c r="D105" s="192"/>
    </row>
    <row r="106" spans="1:4" x14ac:dyDescent="0.3">
      <c r="B106" s="136" t="s">
        <v>15</v>
      </c>
      <c r="C106" s="199">
        <v>1169087</v>
      </c>
      <c r="D106" s="192"/>
    </row>
    <row r="107" spans="1:4" x14ac:dyDescent="0.3">
      <c r="B107" s="136" t="s">
        <v>17</v>
      </c>
      <c r="C107" s="199">
        <v>47946</v>
      </c>
      <c r="D107" s="192"/>
    </row>
    <row r="108" spans="1:4" x14ac:dyDescent="0.3">
      <c r="B108" s="136" t="s">
        <v>18</v>
      </c>
      <c r="C108" s="196" t="s">
        <v>101</v>
      </c>
      <c r="D108" s="192"/>
    </row>
    <row r="109" spans="1:4" x14ac:dyDescent="0.3">
      <c r="B109" s="180"/>
      <c r="C109" s="200">
        <v>2127162</v>
      </c>
      <c r="D109" s="198">
        <v>41615646.200000003</v>
      </c>
    </row>
    <row r="110" spans="1:4" x14ac:dyDescent="0.3">
      <c r="A110" s="38" t="s">
        <v>68</v>
      </c>
      <c r="C110" s="196"/>
      <c r="D110" s="192"/>
    </row>
    <row r="111" spans="1:4" x14ac:dyDescent="0.3">
      <c r="B111" s="136" t="s">
        <v>19</v>
      </c>
      <c r="C111" s="199">
        <v>105782</v>
      </c>
      <c r="D111" s="192"/>
    </row>
    <row r="112" spans="1:4" x14ac:dyDescent="0.3">
      <c r="B112" s="136" t="s">
        <v>21</v>
      </c>
      <c r="C112" s="196" t="s">
        <v>101</v>
      </c>
      <c r="D112" s="192"/>
    </row>
    <row r="113" spans="1:4" x14ac:dyDescent="0.3">
      <c r="B113" s="136" t="s">
        <v>25</v>
      </c>
      <c r="C113" s="196" t="s">
        <v>101</v>
      </c>
      <c r="D113" s="192"/>
    </row>
    <row r="114" spans="1:4" x14ac:dyDescent="0.3">
      <c r="B114" s="136" t="s">
        <v>22</v>
      </c>
      <c r="C114" s="196" t="s">
        <v>101</v>
      </c>
      <c r="D114" s="192"/>
    </row>
    <row r="115" spans="1:4" x14ac:dyDescent="0.3">
      <c r="B115" s="136" t="s">
        <v>16</v>
      </c>
      <c r="C115" s="199">
        <v>135909</v>
      </c>
      <c r="D115" s="192"/>
    </row>
    <row r="116" spans="1:4" x14ac:dyDescent="0.3">
      <c r="B116" s="136" t="s">
        <v>15</v>
      </c>
      <c r="C116" s="199">
        <v>398041</v>
      </c>
      <c r="D116" s="192"/>
    </row>
    <row r="117" spans="1:4" x14ac:dyDescent="0.3">
      <c r="B117" s="136" t="s">
        <v>17</v>
      </c>
      <c r="C117" s="199">
        <v>46257</v>
      </c>
      <c r="D117" s="192"/>
    </row>
    <row r="118" spans="1:4" x14ac:dyDescent="0.3">
      <c r="B118" s="136" t="s">
        <v>18</v>
      </c>
      <c r="C118" s="199" t="s">
        <v>101</v>
      </c>
      <c r="D118" s="192"/>
    </row>
    <row r="119" spans="1:4" x14ac:dyDescent="0.3">
      <c r="B119" s="180"/>
      <c r="C119" s="200">
        <v>753229</v>
      </c>
      <c r="D119" s="198">
        <v>12874314.23</v>
      </c>
    </row>
    <row r="120" spans="1:4" x14ac:dyDescent="0.3">
      <c r="A120" s="38" t="s">
        <v>78</v>
      </c>
      <c r="C120" s="196"/>
      <c r="D120" s="192"/>
    </row>
    <row r="121" spans="1:4" x14ac:dyDescent="0.3">
      <c r="B121" s="136" t="s">
        <v>24</v>
      </c>
      <c r="C121" s="196" t="s">
        <v>101</v>
      </c>
      <c r="D121" s="192"/>
    </row>
    <row r="122" spans="1:4" x14ac:dyDescent="0.3">
      <c r="B122" s="136" t="s">
        <v>19</v>
      </c>
      <c r="C122" s="196" t="s">
        <v>101</v>
      </c>
      <c r="D122" s="192"/>
    </row>
    <row r="123" spans="1:4" x14ac:dyDescent="0.3">
      <c r="B123" s="136" t="s">
        <v>21</v>
      </c>
      <c r="C123" s="196" t="s">
        <v>101</v>
      </c>
      <c r="D123" s="192"/>
    </row>
    <row r="124" spans="1:4" x14ac:dyDescent="0.3">
      <c r="B124" s="136" t="s">
        <v>25</v>
      </c>
      <c r="C124" s="196" t="s">
        <v>101</v>
      </c>
      <c r="D124" s="192"/>
    </row>
    <row r="125" spans="1:4" x14ac:dyDescent="0.3">
      <c r="B125" s="136" t="s">
        <v>23</v>
      </c>
      <c r="C125" s="196" t="s">
        <v>101</v>
      </c>
      <c r="D125" s="192"/>
    </row>
    <row r="126" spans="1:4" x14ac:dyDescent="0.3">
      <c r="B126" s="136" t="s">
        <v>22</v>
      </c>
      <c r="C126" s="199">
        <v>6333</v>
      </c>
      <c r="D126" s="192"/>
    </row>
    <row r="127" spans="1:4" x14ac:dyDescent="0.3">
      <c r="B127" s="136" t="s">
        <v>16</v>
      </c>
      <c r="C127" s="199">
        <v>171251</v>
      </c>
      <c r="D127" s="192"/>
    </row>
    <row r="128" spans="1:4" x14ac:dyDescent="0.3">
      <c r="B128" s="136" t="s">
        <v>15</v>
      </c>
      <c r="C128" s="199">
        <v>183499</v>
      </c>
      <c r="D128" s="192"/>
    </row>
    <row r="129" spans="1:4" x14ac:dyDescent="0.3">
      <c r="B129" s="136" t="s">
        <v>17</v>
      </c>
      <c r="C129" s="196" t="s">
        <v>101</v>
      </c>
      <c r="D129" s="192"/>
    </row>
    <row r="130" spans="1:4" x14ac:dyDescent="0.3">
      <c r="B130" s="136" t="s">
        <v>18</v>
      </c>
      <c r="C130" s="196" t="s">
        <v>101</v>
      </c>
      <c r="D130" s="192"/>
    </row>
    <row r="131" spans="1:4" x14ac:dyDescent="0.3">
      <c r="B131" s="180"/>
      <c r="C131" s="200">
        <v>532547</v>
      </c>
      <c r="D131" s="198">
        <v>8071512.5499999998</v>
      </c>
    </row>
    <row r="132" spans="1:4" x14ac:dyDescent="0.3">
      <c r="A132" s="38" t="s">
        <v>63</v>
      </c>
      <c r="C132" s="196"/>
      <c r="D132" s="192"/>
    </row>
    <row r="133" spans="1:4" x14ac:dyDescent="0.3">
      <c r="B133" s="136" t="s">
        <v>75</v>
      </c>
      <c r="C133" s="196" t="s">
        <v>101</v>
      </c>
      <c r="D133" s="192"/>
    </row>
    <row r="134" spans="1:4" x14ac:dyDescent="0.3">
      <c r="B134" s="136" t="s">
        <v>27</v>
      </c>
      <c r="C134" s="196" t="s">
        <v>101</v>
      </c>
      <c r="D134" s="192"/>
    </row>
    <row r="135" spans="1:4" x14ac:dyDescent="0.3">
      <c r="B135" s="136" t="s">
        <v>24</v>
      </c>
      <c r="C135" s="199">
        <v>98442</v>
      </c>
      <c r="D135" s="192"/>
    </row>
    <row r="136" spans="1:4" x14ac:dyDescent="0.3">
      <c r="B136" s="136" t="s">
        <v>19</v>
      </c>
      <c r="C136" s="199">
        <v>363562</v>
      </c>
      <c r="D136" s="192"/>
    </row>
    <row r="137" spans="1:4" x14ac:dyDescent="0.3">
      <c r="B137" s="136" t="s">
        <v>21</v>
      </c>
      <c r="C137" s="199">
        <v>609832</v>
      </c>
      <c r="D137" s="192"/>
    </row>
    <row r="138" spans="1:4" x14ac:dyDescent="0.3">
      <c r="B138" s="136" t="s">
        <v>25</v>
      </c>
      <c r="C138" s="196" t="s">
        <v>101</v>
      </c>
      <c r="D138" s="192"/>
    </row>
    <row r="139" spans="1:4" x14ac:dyDescent="0.3">
      <c r="B139" s="136" t="s">
        <v>23</v>
      </c>
      <c r="C139" s="196" t="s">
        <v>101</v>
      </c>
      <c r="D139" s="192"/>
    </row>
    <row r="140" spans="1:4" x14ac:dyDescent="0.3">
      <c r="B140" s="136" t="s">
        <v>29</v>
      </c>
      <c r="C140" s="196" t="s">
        <v>101</v>
      </c>
      <c r="D140" s="192"/>
    </row>
    <row r="141" spans="1:4" x14ac:dyDescent="0.3">
      <c r="B141" s="136" t="s">
        <v>22</v>
      </c>
      <c r="C141" s="199">
        <v>147738</v>
      </c>
      <c r="D141" s="192"/>
    </row>
    <row r="142" spans="1:4" x14ac:dyDescent="0.3">
      <c r="B142" s="136" t="s">
        <v>16</v>
      </c>
      <c r="C142" s="199">
        <v>2092565</v>
      </c>
      <c r="D142" s="192"/>
    </row>
    <row r="143" spans="1:4" x14ac:dyDescent="0.3">
      <c r="B143" s="136" t="s">
        <v>15</v>
      </c>
      <c r="C143" s="199">
        <v>3442231</v>
      </c>
      <c r="D143" s="192"/>
    </row>
    <row r="144" spans="1:4" x14ac:dyDescent="0.3">
      <c r="B144" s="136" t="s">
        <v>17</v>
      </c>
      <c r="C144" s="199">
        <v>1357008</v>
      </c>
      <c r="D144" s="192"/>
    </row>
    <row r="145" spans="1:4" x14ac:dyDescent="0.3">
      <c r="B145" s="136" t="s">
        <v>18</v>
      </c>
      <c r="C145" s="199">
        <v>714060</v>
      </c>
      <c r="D145" s="192"/>
    </row>
    <row r="146" spans="1:4" x14ac:dyDescent="0.3">
      <c r="B146" s="136" t="s">
        <v>28</v>
      </c>
      <c r="C146" s="196" t="s">
        <v>101</v>
      </c>
      <c r="D146" s="192"/>
    </row>
    <row r="147" spans="1:4" x14ac:dyDescent="0.3">
      <c r="B147" s="136" t="s">
        <v>139</v>
      </c>
      <c r="C147" s="196" t="s">
        <v>101</v>
      </c>
      <c r="D147" s="192"/>
    </row>
    <row r="148" spans="1:4" x14ac:dyDescent="0.3">
      <c r="B148" s="180"/>
      <c r="C148" s="200">
        <v>8957218</v>
      </c>
      <c r="D148" s="198">
        <v>177265667.75</v>
      </c>
    </row>
    <row r="149" spans="1:4" x14ac:dyDescent="0.3">
      <c r="A149" s="38" t="s">
        <v>80</v>
      </c>
      <c r="C149" s="196"/>
      <c r="D149" s="192"/>
    </row>
    <row r="150" spans="1:4" x14ac:dyDescent="0.3">
      <c r="B150" s="136" t="s">
        <v>32</v>
      </c>
      <c r="C150" s="196" t="s">
        <v>101</v>
      </c>
      <c r="D150" s="192"/>
    </row>
    <row r="151" spans="1:4" x14ac:dyDescent="0.3">
      <c r="B151" s="136" t="s">
        <v>16</v>
      </c>
      <c r="C151" s="199">
        <v>270287</v>
      </c>
      <c r="D151" s="192"/>
    </row>
    <row r="152" spans="1:4" x14ac:dyDescent="0.3">
      <c r="B152" s="136" t="s">
        <v>15</v>
      </c>
      <c r="C152" s="199">
        <v>739434</v>
      </c>
      <c r="D152" s="192"/>
    </row>
    <row r="153" spans="1:4" x14ac:dyDescent="0.3">
      <c r="B153" s="136" t="s">
        <v>17</v>
      </c>
      <c r="C153" s="199">
        <v>290897</v>
      </c>
      <c r="D153" s="192"/>
    </row>
    <row r="154" spans="1:4" x14ac:dyDescent="0.3">
      <c r="B154" s="136" t="s">
        <v>18</v>
      </c>
      <c r="C154" s="199" t="s">
        <v>101</v>
      </c>
      <c r="D154" s="192"/>
    </row>
    <row r="155" spans="1:4" x14ac:dyDescent="0.3">
      <c r="B155" s="180"/>
      <c r="C155" s="200">
        <v>1532936</v>
      </c>
      <c r="D155" s="198">
        <v>25545183.879999999</v>
      </c>
    </row>
    <row r="156" spans="1:4" x14ac:dyDescent="0.3">
      <c r="A156" s="38" t="s">
        <v>65</v>
      </c>
      <c r="C156" s="196"/>
      <c r="D156" s="192"/>
    </row>
    <row r="157" spans="1:4" x14ac:dyDescent="0.3">
      <c r="B157" s="136" t="s">
        <v>24</v>
      </c>
      <c r="C157" s="196" t="s">
        <v>101</v>
      </c>
      <c r="D157" s="192"/>
    </row>
    <row r="158" spans="1:4" x14ac:dyDescent="0.3">
      <c r="B158" s="136" t="s">
        <v>19</v>
      </c>
      <c r="C158" s="199">
        <v>66316</v>
      </c>
      <c r="D158" s="192"/>
    </row>
    <row r="159" spans="1:4" x14ac:dyDescent="0.3">
      <c r="B159" s="136" t="s">
        <v>22</v>
      </c>
      <c r="C159" s="196" t="s">
        <v>101</v>
      </c>
      <c r="D159" s="192"/>
    </row>
    <row r="160" spans="1:4" x14ac:dyDescent="0.3">
      <c r="B160" s="136" t="s">
        <v>16</v>
      </c>
      <c r="C160" s="196" t="s">
        <v>101</v>
      </c>
      <c r="D160" s="192"/>
    </row>
    <row r="161" spans="1:4" x14ac:dyDescent="0.3">
      <c r="B161" s="136" t="s">
        <v>15</v>
      </c>
      <c r="C161" s="196" t="s">
        <v>101</v>
      </c>
      <c r="D161" s="192"/>
    </row>
    <row r="162" spans="1:4" x14ac:dyDescent="0.3">
      <c r="B162" s="136" t="s">
        <v>17</v>
      </c>
      <c r="C162" s="196" t="s">
        <v>101</v>
      </c>
      <c r="D162" s="192"/>
    </row>
    <row r="163" spans="1:4" x14ac:dyDescent="0.3">
      <c r="C163" s="200">
        <v>239095</v>
      </c>
      <c r="D163" s="198">
        <v>3357459.23</v>
      </c>
    </row>
    <row r="164" spans="1:4" x14ac:dyDescent="0.3">
      <c r="B164" s="180"/>
    </row>
    <row r="165" spans="1:4" x14ac:dyDescent="0.3">
      <c r="A165" s="38" t="s">
        <v>107</v>
      </c>
      <c r="B165" s="38"/>
      <c r="C165" s="204">
        <v>41310820</v>
      </c>
      <c r="D165" s="205">
        <v>670338474.37</v>
      </c>
    </row>
  </sheetData>
  <mergeCells count="1">
    <mergeCell ref="A5:D5"/>
  </mergeCells>
  <hyperlinks>
    <hyperlink ref="A1" location="Index!A1" display="Index"/>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bab956b1f44ef9d173162e10f4b27789">
  <xsd:schema xmlns:xsd="http://www.w3.org/2001/XMLSchema" xmlns:xs="http://www.w3.org/2001/XMLSchema" xmlns:p="http://schemas.microsoft.com/office/2006/metadata/properties" targetNamespace="http://schemas.microsoft.com/office/2006/metadata/properties" ma:root="true" ma:fieldsID="16eaa9825d2fedb5a83ac41ebe86c43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276603-1EEA-4BBB-B003-7C876B2A2A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A474257-0CF9-47C9-881F-49EDD0415461}">
  <ds:schemaRefs>
    <ds:schemaRef ds:uri="http://schemas.microsoft.com/sharepoint/v3/contenttype/forms"/>
  </ds:schemaRefs>
</ds:datastoreItem>
</file>

<file path=customXml/itemProps3.xml><?xml version="1.0" encoding="utf-8"?>
<ds:datastoreItem xmlns:ds="http://schemas.openxmlformats.org/officeDocument/2006/customXml" ds:itemID="{52FD7459-0F65-465B-9E61-044E53683EAA}">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purl.org/dc/terms/"/>
    <ds:schemaRef ds:uri="http://www.w3.org/XML/1998/namespac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INDEX</vt:lpstr>
      <vt:lpstr>National Summary</vt:lpstr>
      <vt:lpstr>Metallic Minerals 2017</vt:lpstr>
      <vt:lpstr>Coal</vt:lpstr>
      <vt:lpstr>Metadata</vt:lpstr>
      <vt:lpstr>2017 By Commodity</vt:lpstr>
      <vt:lpstr>2017 By Region</vt:lpstr>
      <vt:lpstr>minerals</vt:lpstr>
      <vt:lpstr>'Metallic Minerals 2017'!Print_Area</vt:lpstr>
    </vt:vector>
  </TitlesOfParts>
  <Company>The Ministry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harte</dc:creator>
  <cp:lastModifiedBy>Naseer Shaik</cp:lastModifiedBy>
  <cp:lastPrinted>2013-08-20T22:51:55Z</cp:lastPrinted>
  <dcterms:created xsi:type="dcterms:W3CDTF">2009-07-01T23:00:14Z</dcterms:created>
  <dcterms:modified xsi:type="dcterms:W3CDTF">2018-08-23T21:54:43Z</dcterms:modified>
</cp:coreProperties>
</file>