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35" windowHeight="8700" firstSheet="1" activeTab="3"/>
  </bookViews>
  <sheets>
    <sheet name="Production Summary" sheetId="1" r:id="rId1"/>
    <sheet name="Metallic Breakdown" sheetId="2" r:id="rId2"/>
    <sheet name="Indust Min prod by commodity" sheetId="3" r:id="rId3"/>
    <sheet name="Indust minprod by region" sheetId="4" r:id="rId4"/>
  </sheets>
  <definedNames>
    <definedName name="_xlnm.Print_Area" localSheetId="2">'Indust Min prod by commodity'!$A$1:$D$238</definedName>
    <definedName name="_xlnm.Print_Area" localSheetId="0">'Production Summary'!$A$1:$C$45</definedName>
    <definedName name="_xlnm.Print_Titles" localSheetId="2">'Indust Min prod by commodity'!$1:$4</definedName>
    <definedName name="_xlnm.Print_Titles" localSheetId="3">'Indust minprod by region'!$1:$4</definedName>
  </definedNames>
  <calcPr fullCalcOnLoad="1"/>
</workbook>
</file>

<file path=xl/sharedStrings.xml><?xml version="1.0" encoding="utf-8"?>
<sst xmlns="http://schemas.openxmlformats.org/spreadsheetml/2006/main" count="443" uniqueCount="82">
  <si>
    <t>NZ ANNUAL PRODUCTION STATISTICS FOR ALL COMMODITIES</t>
  </si>
  <si>
    <t>COMMODITY</t>
  </si>
  <si>
    <t>Quantity</t>
  </si>
  <si>
    <t>Value</t>
  </si>
  <si>
    <t>(tonnes)</t>
  </si>
  <si>
    <t>($NZ)</t>
  </si>
  <si>
    <t>Metals</t>
  </si>
  <si>
    <t>Gold</t>
  </si>
  <si>
    <t>Silver</t>
  </si>
  <si>
    <t>Magnetite (Ironsand)</t>
  </si>
  <si>
    <t>Total</t>
  </si>
  <si>
    <t>Non Metals</t>
  </si>
  <si>
    <t>Amorphous silica</t>
  </si>
  <si>
    <t>Bentonite</t>
  </si>
  <si>
    <t>Building and dimension stone</t>
  </si>
  <si>
    <t>Clay for brick, tiles etc</t>
  </si>
  <si>
    <t>Clay for pottery and ceramics</t>
  </si>
  <si>
    <t>Decorative pebbles including scoria</t>
  </si>
  <si>
    <t>Diatomite</t>
  </si>
  <si>
    <t>Dolomite for agriculture</t>
  </si>
  <si>
    <t>Dolomite for industry</t>
  </si>
  <si>
    <t>Limestone and marl for cement</t>
  </si>
  <si>
    <t>Limestone for agriculture</t>
  </si>
  <si>
    <t>Limestone for industry</t>
  </si>
  <si>
    <t>Perlite</t>
  </si>
  <si>
    <t>Pounamu</t>
  </si>
  <si>
    <t>Pumice</t>
  </si>
  <si>
    <t>Recycled Material</t>
  </si>
  <si>
    <t>Rock for reclamation &amp; protection</t>
  </si>
  <si>
    <t>Rock, sand and gravel for building</t>
  </si>
  <si>
    <t>Rock, sand and gravel for roading</t>
  </si>
  <si>
    <t>Rock, sand, gravel &amp; clay for fill</t>
  </si>
  <si>
    <t>Sand for industry</t>
  </si>
  <si>
    <t>Serpentine</t>
  </si>
  <si>
    <t>Silica Sand</t>
  </si>
  <si>
    <t>Talc</t>
  </si>
  <si>
    <t>Zeolite</t>
  </si>
  <si>
    <t>Coal</t>
  </si>
  <si>
    <t>GRAND TOTAL</t>
  </si>
  <si>
    <t>NEW ZEALAND METAL PRODUCTION 2003</t>
  </si>
  <si>
    <t>METAL</t>
  </si>
  <si>
    <t>MINES</t>
  </si>
  <si>
    <t>Martha Hill</t>
  </si>
  <si>
    <t>Macraes mine</t>
  </si>
  <si>
    <t>Other hard rock</t>
  </si>
  <si>
    <t>Placer Westland</t>
  </si>
  <si>
    <t>Placer Otago/Southland</t>
  </si>
  <si>
    <t>Other</t>
  </si>
  <si>
    <t>Ironsand</t>
  </si>
  <si>
    <t>Waikato North Head</t>
  </si>
  <si>
    <t>Taharoa</t>
  </si>
  <si>
    <t>NZ INDUSTRIAL MINERAL PRODUCTION BY  COMMODITY</t>
  </si>
  <si>
    <t>MINERAL COMMODITY</t>
  </si>
  <si>
    <t>REGION</t>
  </si>
  <si>
    <t>Bay of Plenty</t>
  </si>
  <si>
    <t>withheld</t>
  </si>
  <si>
    <t>Waikato</t>
  </si>
  <si>
    <t>Gisborne</t>
  </si>
  <si>
    <t>Hawkes Bay</t>
  </si>
  <si>
    <t>Canterbury</t>
  </si>
  <si>
    <t>Northland</t>
  </si>
  <si>
    <t>Auckland</t>
  </si>
  <si>
    <t>Otago</t>
  </si>
  <si>
    <t>West Coast</t>
  </si>
  <si>
    <t>Wellington</t>
  </si>
  <si>
    <t>Southland</t>
  </si>
  <si>
    <t>.</t>
  </si>
  <si>
    <t>Nelson/Tasman</t>
  </si>
  <si>
    <t>Hawkes bay</t>
  </si>
  <si>
    <t>Manawatu/Wanganui</t>
  </si>
  <si>
    <t>Marlborough</t>
  </si>
  <si>
    <t>Taranaki</t>
  </si>
  <si>
    <t>Chatham Islands</t>
  </si>
  <si>
    <t>TOTAL</t>
  </si>
  <si>
    <t>NZ INDUSTRIAL MINERAL PRODUCTION BY REGION</t>
  </si>
  <si>
    <t>Amorphous Silica</t>
  </si>
  <si>
    <t>Rock for roading, sand and gravel</t>
  </si>
  <si>
    <r>
      <t xml:space="preserve">Peat </t>
    </r>
    <r>
      <rPr>
        <i/>
        <sz val="10"/>
        <color indexed="8"/>
        <rFont val="Arial"/>
        <family val="2"/>
      </rPr>
      <t>(m</t>
    </r>
    <r>
      <rPr>
        <i/>
        <vertAlign val="superscript"/>
        <sz val="10"/>
        <color indexed="8"/>
        <rFont val="Arial"/>
        <family val="2"/>
      </rPr>
      <t>3</t>
    </r>
    <r>
      <rPr>
        <i/>
        <sz val="10"/>
        <color indexed="8"/>
        <rFont val="Arial"/>
        <family val="2"/>
      </rPr>
      <t>)*</t>
    </r>
  </si>
  <si>
    <r>
      <t xml:space="preserve">* </t>
    </r>
    <r>
      <rPr>
        <i/>
        <sz val="9"/>
        <rFont val="Arial"/>
        <family val="0"/>
      </rPr>
      <t>Peat converted to tonnes for total.</t>
    </r>
  </si>
  <si>
    <t>Limestone for industry &amp; roading</t>
  </si>
  <si>
    <r>
      <t>With Regard To The 2003 Data Set The Following Should Be Noted:</t>
    </r>
    <r>
      <rPr>
        <sz val="8"/>
        <rFont val="Arial"/>
        <family val="2"/>
      </rPr>
      <t xml:space="preserve">
Discrepancies in 2003 data have been corrected as a result of an ongoing audit process. The value of ‘Non Metals’ production for 2003 has been revised downwards from $458,269,460 to $445,405,790. The following revisions have been made to the 2003 data set:
• </t>
    </r>
    <r>
      <rPr>
        <b/>
        <sz val="8"/>
        <rFont val="Arial"/>
        <family val="2"/>
      </rPr>
      <t>Clay for Brick and Tiles</t>
    </r>
    <r>
      <rPr>
        <sz val="8"/>
        <rFont val="Arial"/>
        <family val="2"/>
      </rPr>
      <t xml:space="preserve"> – many of the 2003 returns received from operators reflected ‘end product’ sales value. This has now been revised to reflect the value of the quarried commodity. The tonnage produced has not been revised.
• </t>
    </r>
    <r>
      <rPr>
        <b/>
        <sz val="8"/>
        <rFont val="Arial"/>
        <family val="2"/>
      </rPr>
      <t>Dolomite for Agriculture</t>
    </r>
    <r>
      <rPr>
        <sz val="8"/>
        <rFont val="Arial"/>
        <family val="2"/>
      </rPr>
      <t xml:space="preserve"> – as a result of miscoding ‘Dolomite for Agriculture’ in the Southland region has now been attributed to ‘Limestone for Agriculture’ (64,020 tonnes).
• </t>
    </r>
    <r>
      <rPr>
        <b/>
        <sz val="8"/>
        <rFont val="Arial"/>
        <family val="2"/>
      </rPr>
      <t>Limestone for Industry and Roading</t>
    </r>
    <r>
      <rPr>
        <sz val="8"/>
        <rFont val="Arial"/>
        <family val="2"/>
      </rPr>
      <t xml:space="preserve"> – many of the 2003 returns received from operators reflected ‘end product’ sales value.  These figures have now been revised to reflect the value of the quarried commodity. A total of 59,390 tonnes quarried in the Northland region in 2003 has now been added to the Limestone for ‘Industry and Roading’ total due to original </t>
    </r>
  </si>
  <si>
    <r>
      <t>miscoding. Production values (not tonnage) of ‘Limestone for Industry’ in the Hawkes Bay region has been revised upwards slightly.
•</t>
    </r>
    <r>
      <rPr>
        <b/>
        <sz val="8"/>
        <rFont val="Arial"/>
        <family val="2"/>
      </rPr>
      <t xml:space="preserve"> Limestone for Agriculture</t>
    </r>
    <r>
      <rPr>
        <sz val="8"/>
        <rFont val="Arial"/>
        <family val="2"/>
      </rPr>
      <t xml:space="preserve"> – as a result of revisions made to the Southland total (stated above) and a re-categorising of 59,390 tonnes of production from the Northland region (was ‘Limestone for Agriculture’ and has now been attributed to ‘Limestone for Industry and Roading’), a minor increase in national output and total value for this commodity has been made.
</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</si>
</sst>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numFmt numFmtId="166" formatCode="&quot;$&quot;#,##0"/>
  </numFmts>
  <fonts count="64">
    <font>
      <sz val="10"/>
      <name val="Arial"/>
      <family val="0"/>
    </font>
    <font>
      <sz val="8"/>
      <name val="Arial"/>
      <family val="0"/>
    </font>
    <font>
      <b/>
      <sz val="16"/>
      <color indexed="9"/>
      <name val="Arial"/>
      <family val="2"/>
    </font>
    <font>
      <sz val="8"/>
      <color indexed="9"/>
      <name val="Arial"/>
      <family val="2"/>
    </font>
    <font>
      <b/>
      <sz val="12"/>
      <color indexed="9"/>
      <name val="Arial"/>
      <family val="2"/>
    </font>
    <font>
      <b/>
      <sz val="10"/>
      <color indexed="9"/>
      <name val="Arial"/>
      <family val="2"/>
    </font>
    <font>
      <sz val="10"/>
      <color indexed="9"/>
      <name val="Arial"/>
      <family val="2"/>
    </font>
    <font>
      <b/>
      <sz val="11"/>
      <color indexed="8"/>
      <name val="Arial"/>
      <family val="2"/>
    </font>
    <font>
      <sz val="10"/>
      <color indexed="8"/>
      <name val="Arial"/>
      <family val="2"/>
    </font>
    <font>
      <b/>
      <sz val="8"/>
      <color indexed="8"/>
      <name val="Arial"/>
      <family val="2"/>
    </font>
    <font>
      <b/>
      <sz val="10"/>
      <name val="Arial"/>
      <family val="2"/>
    </font>
    <font>
      <b/>
      <sz val="8"/>
      <name val="Arial"/>
      <family val="2"/>
    </font>
    <font>
      <sz val="10"/>
      <color indexed="8"/>
      <name val="MS Sans Serif"/>
      <family val="0"/>
    </font>
    <font>
      <b/>
      <sz val="10"/>
      <color indexed="8"/>
      <name val="Arial"/>
      <family val="2"/>
    </font>
    <font>
      <i/>
      <sz val="10"/>
      <color indexed="8"/>
      <name val="Arial"/>
      <family val="2"/>
    </font>
    <font>
      <i/>
      <vertAlign val="superscript"/>
      <sz val="10"/>
      <color indexed="8"/>
      <name val="Arial"/>
      <family val="2"/>
    </font>
    <font>
      <sz val="8"/>
      <color indexed="8"/>
      <name val="Arial"/>
      <family val="2"/>
    </font>
    <font>
      <b/>
      <sz val="8"/>
      <color indexed="9"/>
      <name val="Arial"/>
      <family val="2"/>
    </font>
    <font>
      <b/>
      <sz val="11"/>
      <color indexed="9"/>
      <name val="Arial"/>
      <family val="2"/>
    </font>
    <font>
      <b/>
      <i/>
      <sz val="10"/>
      <name val="Arial"/>
      <family val="2"/>
    </font>
    <font>
      <b/>
      <i/>
      <sz val="8"/>
      <name val="Arial"/>
      <family val="2"/>
    </font>
    <font>
      <i/>
      <sz val="8"/>
      <color indexed="9"/>
      <name val="Arial"/>
      <family val="2"/>
    </font>
    <font>
      <i/>
      <sz val="10"/>
      <color indexed="9"/>
      <name val="Arial"/>
      <family val="2"/>
    </font>
    <font>
      <b/>
      <i/>
      <sz val="10"/>
      <color indexed="8"/>
      <name val="Arial"/>
      <family val="2"/>
    </font>
    <font>
      <sz val="10"/>
      <color indexed="8"/>
      <name val="Times New Roman"/>
      <family val="0"/>
    </font>
    <font>
      <sz val="9"/>
      <name val="Arial"/>
      <family val="0"/>
    </font>
    <font>
      <i/>
      <sz val="9"/>
      <name val="Arial"/>
      <family val="0"/>
    </font>
    <font>
      <b/>
      <i/>
      <sz val="8"/>
      <color indexed="9"/>
      <name val="Arial"/>
      <family val="2"/>
    </font>
    <font>
      <b/>
      <i/>
      <sz val="10"/>
      <color indexed="9"/>
      <name val="Arial"/>
      <family val="2"/>
    </font>
    <font>
      <b/>
      <i/>
      <sz val="8"/>
      <color indexed="8"/>
      <name val="Arial"/>
      <family val="2"/>
    </font>
    <font>
      <b/>
      <sz val="14"/>
      <color indexed="9"/>
      <name val="Arial"/>
      <family val="2"/>
    </font>
    <font>
      <b/>
      <i/>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sz val="11"/>
      <color indexed="10"/>
      <name val="Arial"/>
      <family val="2"/>
    </font>
    <font>
      <i/>
      <sz val="11"/>
      <color indexed="23"/>
      <name val="Arial"/>
      <family val="2"/>
    </font>
    <font>
      <sz val="11"/>
      <color indexed="9"/>
      <name val="Arial"/>
      <family val="2"/>
    </font>
    <font>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51"/>
        <bgColor indexed="64"/>
      </patternFill>
    </fill>
    <fill>
      <patternFill patternType="solid">
        <fgColor indexed="12"/>
        <bgColor indexed="64"/>
      </patternFill>
    </fill>
    <fill>
      <patternFill patternType="solid">
        <fgColor indexed="51"/>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9">
    <xf numFmtId="0" fontId="0" fillId="0" borderId="0" xfId="0" applyAlignment="1">
      <alignment/>
    </xf>
    <xf numFmtId="0" fontId="3" fillId="33" borderId="0" xfId="0" applyFont="1" applyFill="1" applyBorder="1" applyAlignment="1">
      <alignment/>
    </xf>
    <xf numFmtId="0" fontId="1" fillId="0" borderId="0" xfId="0" applyFont="1" applyAlignment="1">
      <alignment/>
    </xf>
    <xf numFmtId="0" fontId="3" fillId="33" borderId="10" xfId="0" applyFont="1" applyFill="1" applyBorder="1" applyAlignment="1">
      <alignment/>
    </xf>
    <xf numFmtId="0" fontId="4" fillId="33" borderId="0" xfId="0" applyFont="1" applyFill="1" applyBorder="1" applyAlignment="1">
      <alignment/>
    </xf>
    <xf numFmtId="0" fontId="4" fillId="33" borderId="10" xfId="0" applyFont="1" applyFill="1" applyBorder="1" applyAlignment="1">
      <alignment/>
    </xf>
    <xf numFmtId="0" fontId="5" fillId="33" borderId="0" xfId="0" applyFont="1" applyFill="1" applyBorder="1" applyAlignment="1">
      <alignment horizontal="right"/>
    </xf>
    <xf numFmtId="0" fontId="6" fillId="33" borderId="0" xfId="0" applyFont="1" applyFill="1" applyBorder="1" applyAlignment="1">
      <alignment horizontal="right"/>
    </xf>
    <xf numFmtId="0" fontId="3" fillId="0" borderId="0" xfId="0" applyFont="1" applyFill="1" applyBorder="1" applyAlignment="1">
      <alignment/>
    </xf>
    <xf numFmtId="0" fontId="1" fillId="0" borderId="0" xfId="0" applyFont="1" applyFill="1" applyBorder="1" applyAlignment="1">
      <alignment/>
    </xf>
    <xf numFmtId="0" fontId="7" fillId="34" borderId="11" xfId="0" applyFont="1" applyFill="1" applyBorder="1" applyAlignment="1">
      <alignment/>
    </xf>
    <xf numFmtId="0" fontId="1" fillId="0" borderId="0" xfId="0" applyFont="1" applyBorder="1" applyAlignment="1">
      <alignment/>
    </xf>
    <xf numFmtId="0" fontId="8" fillId="0" borderId="0" xfId="0" applyFont="1" applyBorder="1" applyAlignment="1">
      <alignment/>
    </xf>
    <xf numFmtId="2" fontId="0" fillId="0" borderId="0" xfId="0" applyNumberFormat="1" applyFont="1" applyBorder="1" applyAlignment="1">
      <alignment/>
    </xf>
    <xf numFmtId="3" fontId="0" fillId="0" borderId="0" xfId="0" applyNumberFormat="1" applyFont="1" applyBorder="1" applyAlignment="1">
      <alignment/>
    </xf>
    <xf numFmtId="4" fontId="0" fillId="0" borderId="0" xfId="0" applyNumberFormat="1" applyFont="1" applyBorder="1" applyAlignment="1">
      <alignment/>
    </xf>
    <xf numFmtId="0" fontId="9" fillId="0" borderId="0" xfId="0" applyFont="1" applyBorder="1" applyAlignment="1">
      <alignment/>
    </xf>
    <xf numFmtId="3" fontId="10" fillId="0" borderId="0" xfId="0" applyNumberFormat="1" applyFont="1" applyBorder="1" applyAlignment="1">
      <alignment/>
    </xf>
    <xf numFmtId="3" fontId="11" fillId="0" borderId="0" xfId="0" applyNumberFormat="1" applyFont="1" applyBorder="1" applyAlignment="1">
      <alignment/>
    </xf>
    <xf numFmtId="0" fontId="8" fillId="0" borderId="0" xfId="0" applyFont="1" applyFill="1" applyBorder="1" applyAlignment="1">
      <alignment horizontal="left"/>
    </xf>
    <xf numFmtId="0" fontId="0" fillId="0" borderId="0" xfId="0" applyFont="1" applyBorder="1" applyAlignment="1">
      <alignment/>
    </xf>
    <xf numFmtId="3" fontId="8" fillId="0" borderId="0" xfId="58" applyNumberFormat="1" applyFont="1" applyFill="1" applyBorder="1" applyAlignment="1">
      <alignment horizontal="right" wrapText="1"/>
      <protection/>
    </xf>
    <xf numFmtId="3" fontId="8" fillId="0" borderId="0" xfId="57" applyNumberFormat="1" applyFont="1" applyFill="1" applyBorder="1" applyAlignment="1">
      <alignment horizontal="right" wrapText="1"/>
      <protection/>
    </xf>
    <xf numFmtId="0" fontId="13" fillId="0" borderId="0" xfId="0" applyFont="1" applyBorder="1" applyAlignment="1">
      <alignment/>
    </xf>
    <xf numFmtId="3" fontId="1" fillId="0" borderId="0" xfId="0" applyNumberFormat="1" applyFont="1" applyBorder="1" applyAlignment="1">
      <alignment/>
    </xf>
    <xf numFmtId="0" fontId="16" fillId="0" borderId="0" xfId="0" applyFont="1" applyBorder="1" applyAlignment="1">
      <alignment/>
    </xf>
    <xf numFmtId="3" fontId="13" fillId="0" borderId="0" xfId="0" applyNumberFormat="1" applyFont="1" applyFill="1" applyBorder="1" applyAlignment="1">
      <alignment/>
    </xf>
    <xf numFmtId="0" fontId="1" fillId="0" borderId="0" xfId="0" applyFont="1" applyBorder="1" applyAlignment="1">
      <alignment horizontal="center"/>
    </xf>
    <xf numFmtId="0" fontId="2" fillId="33" borderId="0" xfId="0" applyFont="1" applyFill="1" applyBorder="1" applyAlignment="1">
      <alignment/>
    </xf>
    <xf numFmtId="0" fontId="17" fillId="33" borderId="0" xfId="0" applyFont="1" applyFill="1" applyBorder="1" applyAlignment="1">
      <alignment/>
    </xf>
    <xf numFmtId="0" fontId="0" fillId="0" borderId="0" xfId="0" applyFont="1" applyAlignment="1">
      <alignment/>
    </xf>
    <xf numFmtId="2" fontId="0" fillId="0" borderId="0" xfId="0" applyNumberFormat="1" applyFont="1" applyAlignment="1">
      <alignment/>
    </xf>
    <xf numFmtId="0" fontId="10" fillId="34" borderId="11" xfId="0" applyFont="1" applyFill="1" applyBorder="1" applyAlignment="1">
      <alignment/>
    </xf>
    <xf numFmtId="164" fontId="0" fillId="0" borderId="0" xfId="0" applyNumberFormat="1" applyFont="1" applyAlignment="1">
      <alignment/>
    </xf>
    <xf numFmtId="2" fontId="10" fillId="0" borderId="0" xfId="0" applyNumberFormat="1" applyFont="1" applyAlignment="1">
      <alignment/>
    </xf>
    <xf numFmtId="0" fontId="10" fillId="34" borderId="0" xfId="0" applyFont="1" applyFill="1" applyAlignment="1">
      <alignment/>
    </xf>
    <xf numFmtId="164" fontId="10" fillId="34" borderId="0" xfId="0" applyNumberFormat="1" applyFont="1" applyFill="1" applyAlignment="1">
      <alignment horizontal="right"/>
    </xf>
    <xf numFmtId="165" fontId="0" fillId="0" borderId="0" xfId="0" applyNumberFormat="1" applyFont="1" applyAlignment="1">
      <alignment/>
    </xf>
    <xf numFmtId="4" fontId="10" fillId="34" borderId="0" xfId="0" applyNumberFormat="1" applyFont="1" applyFill="1" applyAlignment="1">
      <alignment horizontal="right"/>
    </xf>
    <xf numFmtId="3" fontId="0" fillId="0" borderId="0" xfId="0" applyNumberFormat="1" applyFont="1" applyAlignment="1">
      <alignment/>
    </xf>
    <xf numFmtId="3" fontId="10" fillId="34" borderId="0" xfId="0" applyNumberFormat="1" applyFont="1" applyFill="1" applyAlignment="1">
      <alignment horizontal="right"/>
    </xf>
    <xf numFmtId="0" fontId="10" fillId="0" borderId="0" xfId="0" applyFont="1" applyFill="1" applyAlignment="1">
      <alignment/>
    </xf>
    <xf numFmtId="3" fontId="10" fillId="0" borderId="0" xfId="0" applyNumberFormat="1" applyFont="1" applyFill="1" applyAlignment="1">
      <alignment horizontal="right"/>
    </xf>
    <xf numFmtId="3" fontId="10" fillId="34" borderId="0" xfId="0" applyNumberFormat="1" applyFont="1" applyFill="1" applyBorder="1" applyAlignment="1">
      <alignment/>
    </xf>
    <xf numFmtId="0" fontId="1" fillId="0" borderId="0" xfId="0" applyFont="1" applyAlignment="1">
      <alignment horizontal="center"/>
    </xf>
    <xf numFmtId="3" fontId="3" fillId="33" borderId="0" xfId="0" applyNumberFormat="1" applyFont="1" applyFill="1" applyBorder="1" applyAlignment="1">
      <alignment/>
    </xf>
    <xf numFmtId="1" fontId="4" fillId="33" borderId="0" xfId="0" applyNumberFormat="1" applyFont="1" applyFill="1" applyBorder="1" applyAlignment="1">
      <alignment horizontal="right"/>
    </xf>
    <xf numFmtId="0" fontId="4" fillId="35" borderId="0" xfId="0" applyFont="1" applyFill="1" applyBorder="1" applyAlignment="1">
      <alignment horizontal="left"/>
    </xf>
    <xf numFmtId="0" fontId="18" fillId="35" borderId="0" xfId="0" applyFont="1" applyFill="1" applyBorder="1" applyAlignment="1">
      <alignment horizontal="left"/>
    </xf>
    <xf numFmtId="3" fontId="5" fillId="35" borderId="0" xfId="0" applyNumberFormat="1" applyFont="1" applyFill="1" applyBorder="1" applyAlignment="1">
      <alignment horizontal="right"/>
    </xf>
    <xf numFmtId="0" fontId="3" fillId="35" borderId="0" xfId="0" applyFont="1" applyFill="1" applyBorder="1" applyAlignment="1">
      <alignment horizontal="left"/>
    </xf>
    <xf numFmtId="3" fontId="6" fillId="35" borderId="0" xfId="0" applyNumberFormat="1" applyFont="1" applyFill="1" applyBorder="1" applyAlignment="1">
      <alignment horizontal="right"/>
    </xf>
    <xf numFmtId="0" fontId="13" fillId="0" borderId="0" xfId="0" applyFont="1" applyFill="1" applyBorder="1" applyAlignment="1">
      <alignment horizontal="left"/>
    </xf>
    <xf numFmtId="0" fontId="13" fillId="36" borderId="11" xfId="0" applyFont="1" applyFill="1" applyBorder="1" applyAlignment="1">
      <alignment horizontal="left"/>
    </xf>
    <xf numFmtId="3" fontId="19" fillId="0" borderId="0" xfId="0" applyNumberFormat="1" applyFont="1" applyAlignment="1">
      <alignment/>
    </xf>
    <xf numFmtId="0" fontId="8" fillId="0" borderId="0" xfId="0" applyFont="1" applyFill="1" applyBorder="1" applyAlignment="1">
      <alignment/>
    </xf>
    <xf numFmtId="0" fontId="13" fillId="34" borderId="11" xfId="0" applyFont="1" applyFill="1" applyBorder="1" applyAlignment="1">
      <alignment/>
    </xf>
    <xf numFmtId="0" fontId="13" fillId="0" borderId="0" xfId="0" applyFont="1" applyFill="1" applyBorder="1" applyAlignment="1">
      <alignment/>
    </xf>
    <xf numFmtId="3" fontId="20" fillId="0" borderId="0" xfId="0" applyNumberFormat="1" applyFont="1" applyAlignment="1">
      <alignment/>
    </xf>
    <xf numFmtId="3" fontId="1" fillId="0" borderId="0" xfId="0" applyNumberFormat="1" applyFont="1" applyAlignment="1">
      <alignment/>
    </xf>
    <xf numFmtId="7" fontId="16" fillId="0" borderId="0" xfId="56" applyNumberFormat="1" applyFont="1" applyFill="1" applyBorder="1" applyAlignment="1">
      <alignment horizontal="right" wrapText="1"/>
      <protection/>
    </xf>
    <xf numFmtId="3" fontId="22" fillId="35" borderId="0" xfId="0" applyNumberFormat="1" applyFont="1" applyFill="1" applyBorder="1" applyAlignment="1">
      <alignment horizontal="right"/>
    </xf>
    <xf numFmtId="3" fontId="8" fillId="0" borderId="0" xfId="0" applyNumberFormat="1" applyFont="1" applyFill="1" applyAlignment="1">
      <alignment horizontal="right"/>
    </xf>
    <xf numFmtId="0" fontId="8" fillId="0" borderId="0" xfId="55" applyFont="1" applyFill="1" applyBorder="1" applyAlignment="1">
      <alignment horizontal="left" wrapText="1"/>
      <protection/>
    </xf>
    <xf numFmtId="3" fontId="23" fillId="0" borderId="0" xfId="0" applyNumberFormat="1" applyFont="1" applyFill="1" applyAlignment="1">
      <alignment horizontal="right"/>
    </xf>
    <xf numFmtId="3" fontId="13" fillId="0" borderId="0" xfId="0" applyNumberFormat="1" applyFont="1" applyFill="1" applyAlignment="1">
      <alignment horizontal="right"/>
    </xf>
    <xf numFmtId="3" fontId="8" fillId="0" borderId="0" xfId="55" applyNumberFormat="1" applyFont="1" applyFill="1" applyBorder="1" applyAlignment="1">
      <alignment horizontal="right" wrapText="1"/>
      <protection/>
    </xf>
    <xf numFmtId="0" fontId="8" fillId="0" borderId="0" xfId="0" applyFont="1" applyFill="1" applyAlignment="1">
      <alignment horizontal="left"/>
    </xf>
    <xf numFmtId="3" fontId="23" fillId="0" borderId="0" xfId="0" applyNumberFormat="1" applyFont="1" applyAlignment="1">
      <alignment/>
    </xf>
    <xf numFmtId="3" fontId="10" fillId="0" borderId="0" xfId="0" applyNumberFormat="1" applyFont="1" applyAlignment="1">
      <alignment/>
    </xf>
    <xf numFmtId="0" fontId="8" fillId="0" borderId="0" xfId="0" applyFont="1" applyAlignment="1">
      <alignment/>
    </xf>
    <xf numFmtId="3" fontId="13" fillId="0" borderId="0" xfId="0" applyNumberFormat="1" applyFont="1" applyAlignment="1">
      <alignment/>
    </xf>
    <xf numFmtId="3" fontId="8" fillId="0" borderId="0" xfId="0" applyNumberFormat="1" applyFont="1" applyAlignment="1">
      <alignment/>
    </xf>
    <xf numFmtId="0" fontId="16" fillId="0" borderId="0" xfId="0" applyFont="1" applyFill="1" applyBorder="1" applyAlignment="1">
      <alignment horizontal="left"/>
    </xf>
    <xf numFmtId="166" fontId="1" fillId="0" borderId="0" xfId="0" applyNumberFormat="1" applyFont="1" applyAlignment="1">
      <alignment/>
    </xf>
    <xf numFmtId="166" fontId="0" fillId="0" borderId="0" xfId="0" applyNumberFormat="1" applyFont="1" applyAlignment="1">
      <alignment/>
    </xf>
    <xf numFmtId="3" fontId="19" fillId="0" borderId="0" xfId="0" applyNumberFormat="1" applyFont="1" applyBorder="1" applyAlignment="1">
      <alignment/>
    </xf>
    <xf numFmtId="166" fontId="19" fillId="0" borderId="0" xfId="0" applyNumberFormat="1" applyFont="1" applyAlignment="1">
      <alignment/>
    </xf>
    <xf numFmtId="0" fontId="25" fillId="0" borderId="0" xfId="0" applyFont="1" applyAlignment="1">
      <alignment/>
    </xf>
    <xf numFmtId="0" fontId="24" fillId="0" borderId="0" xfId="0" applyFont="1" applyFill="1" applyAlignment="1">
      <alignment horizontal="left"/>
    </xf>
    <xf numFmtId="166" fontId="19" fillId="0" borderId="0" xfId="0" applyNumberFormat="1" applyFont="1" applyAlignment="1">
      <alignment horizontal="right"/>
    </xf>
    <xf numFmtId="166" fontId="20" fillId="0" borderId="0" xfId="0" applyNumberFormat="1" applyFont="1" applyAlignment="1">
      <alignment/>
    </xf>
    <xf numFmtId="166" fontId="27" fillId="33" borderId="0" xfId="0" applyNumberFormat="1" applyFont="1" applyFill="1" applyBorder="1" applyAlignment="1">
      <alignment/>
    </xf>
    <xf numFmtId="166" fontId="28" fillId="35" borderId="0" xfId="0" applyNumberFormat="1" applyFont="1" applyFill="1" applyBorder="1" applyAlignment="1">
      <alignment horizontal="right"/>
    </xf>
    <xf numFmtId="166" fontId="29" fillId="0" borderId="0" xfId="56" applyNumberFormat="1" applyFont="1" applyFill="1" applyBorder="1" applyAlignment="1">
      <alignment horizontal="right" wrapText="1"/>
      <protection/>
    </xf>
    <xf numFmtId="166" fontId="20" fillId="0" borderId="0" xfId="0" applyNumberFormat="1" applyFont="1" applyBorder="1" applyAlignment="1">
      <alignment/>
    </xf>
    <xf numFmtId="49" fontId="4" fillId="33" borderId="0" xfId="0" applyNumberFormat="1" applyFont="1" applyFill="1" applyBorder="1" applyAlignment="1">
      <alignment horizontal="right"/>
    </xf>
    <xf numFmtId="0" fontId="21" fillId="35" borderId="0" xfId="0" applyFont="1" applyFill="1" applyBorder="1" applyAlignment="1">
      <alignment horizontal="left"/>
    </xf>
    <xf numFmtId="0" fontId="30" fillId="33" borderId="10" xfId="0" applyFont="1" applyFill="1" applyBorder="1" applyAlignment="1">
      <alignment/>
    </xf>
    <xf numFmtId="166" fontId="3" fillId="33" borderId="0" xfId="0" applyNumberFormat="1" applyFont="1" applyFill="1" applyBorder="1" applyAlignment="1">
      <alignment/>
    </xf>
    <xf numFmtId="166" fontId="5" fillId="35" borderId="0" xfId="0" applyNumberFormat="1" applyFont="1" applyFill="1" applyBorder="1" applyAlignment="1">
      <alignment horizontal="right"/>
    </xf>
    <xf numFmtId="166" fontId="22" fillId="35" borderId="0" xfId="0" applyNumberFormat="1" applyFont="1" applyFill="1" applyBorder="1" applyAlignment="1">
      <alignment horizontal="right"/>
    </xf>
    <xf numFmtId="166" fontId="8" fillId="0" borderId="0" xfId="0" applyNumberFormat="1" applyFont="1" applyFill="1" applyAlignment="1">
      <alignment horizontal="right"/>
    </xf>
    <xf numFmtId="166" fontId="13" fillId="0" borderId="0" xfId="0" applyNumberFormat="1" applyFont="1" applyFill="1" applyAlignment="1">
      <alignment horizontal="right"/>
    </xf>
    <xf numFmtId="166" fontId="10" fillId="0" borderId="0" xfId="0" applyNumberFormat="1" applyFont="1" applyAlignment="1">
      <alignment/>
    </xf>
    <xf numFmtId="166" fontId="13" fillId="0" borderId="0" xfId="0" applyNumberFormat="1" applyFont="1" applyAlignment="1">
      <alignment/>
    </xf>
    <xf numFmtId="166" fontId="8" fillId="0" borderId="0" xfId="0" applyNumberFormat="1" applyFont="1" applyAlignment="1">
      <alignment/>
    </xf>
    <xf numFmtId="0" fontId="13" fillId="37" borderId="0" xfId="0" applyFont="1" applyFill="1" applyBorder="1" applyAlignment="1">
      <alignment horizontal="left"/>
    </xf>
    <xf numFmtId="3" fontId="31" fillId="0" borderId="0" xfId="0" applyNumberFormat="1" applyFont="1" applyAlignment="1">
      <alignment/>
    </xf>
    <xf numFmtId="166" fontId="31" fillId="0" borderId="0" xfId="0" applyNumberFormat="1" applyFont="1" applyAlignment="1">
      <alignment/>
    </xf>
    <xf numFmtId="166" fontId="19" fillId="0" borderId="0" xfId="0" applyNumberFormat="1" applyFont="1" applyBorder="1" applyAlignment="1">
      <alignment/>
    </xf>
    <xf numFmtId="166" fontId="13" fillId="0" borderId="0" xfId="55" applyNumberFormat="1" applyFont="1" applyFill="1" applyBorder="1" applyAlignment="1">
      <alignment horizontal="right" wrapText="1"/>
      <protection/>
    </xf>
    <xf numFmtId="0" fontId="10" fillId="0" borderId="0" xfId="0" applyFont="1" applyAlignment="1">
      <alignment/>
    </xf>
    <xf numFmtId="0" fontId="11" fillId="0" borderId="12"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1" fillId="0" borderId="15" xfId="0" applyFont="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2003" xfId="55"/>
    <cellStyle name="Normal_Minerals 2002-2003" xfId="56"/>
    <cellStyle name="Normal_Sheet1" xfId="57"/>
    <cellStyle name="Normal_Sheet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66"/>
  <sheetViews>
    <sheetView zoomScalePageLayoutView="0" workbookViewId="0" topLeftCell="A37">
      <selection activeCell="C54" sqref="C54"/>
    </sheetView>
  </sheetViews>
  <sheetFormatPr defaultColWidth="9.140625" defaultRowHeight="12.75"/>
  <cols>
    <col min="1" max="1" width="35.8515625" style="2" customWidth="1"/>
    <col min="2" max="2" width="18.00390625" style="11" customWidth="1"/>
    <col min="3" max="3" width="32.00390625" style="11" customWidth="1"/>
    <col min="4" max="16384" width="9.140625" style="2" customWidth="1"/>
  </cols>
  <sheetData>
    <row r="1" spans="1:3" ht="18">
      <c r="A1" s="88" t="s">
        <v>0</v>
      </c>
      <c r="B1" s="1"/>
      <c r="C1" s="1"/>
    </row>
    <row r="2" spans="1:3" ht="15.75">
      <c r="A2" s="3"/>
      <c r="B2" s="4">
        <v>2003</v>
      </c>
      <c r="C2" s="4">
        <v>2003</v>
      </c>
    </row>
    <row r="3" spans="1:3" ht="15.75">
      <c r="A3" s="5" t="s">
        <v>1</v>
      </c>
      <c r="B3" s="6" t="s">
        <v>2</v>
      </c>
      <c r="C3" s="6" t="s">
        <v>3</v>
      </c>
    </row>
    <row r="4" spans="1:3" ht="12.75">
      <c r="A4" s="3"/>
      <c r="B4" s="7" t="s">
        <v>4</v>
      </c>
      <c r="C4" s="7" t="s">
        <v>5</v>
      </c>
    </row>
    <row r="5" spans="1:3" ht="15" customHeight="1" thickBot="1">
      <c r="A5" s="8"/>
      <c r="B5" s="9"/>
      <c r="C5" s="9"/>
    </row>
    <row r="6" ht="15" customHeight="1" thickBot="1">
      <c r="A6" s="10" t="s">
        <v>6</v>
      </c>
    </row>
    <row r="7" spans="1:3" ht="15" customHeight="1">
      <c r="A7" s="12" t="s">
        <v>7</v>
      </c>
      <c r="B7" s="13">
        <v>9.3</v>
      </c>
      <c r="C7" s="14">
        <v>186869997</v>
      </c>
    </row>
    <row r="8" spans="1:3" ht="15" customHeight="1">
      <c r="A8" s="12" t="s">
        <v>8</v>
      </c>
      <c r="B8" s="15">
        <v>29.92</v>
      </c>
      <c r="C8" s="14">
        <v>8007091</v>
      </c>
    </row>
    <row r="9" spans="1:3" ht="15" customHeight="1">
      <c r="A9" s="12" t="s">
        <v>9</v>
      </c>
      <c r="B9" s="14">
        <v>1946900</v>
      </c>
      <c r="C9" s="14">
        <v>33570795.2</v>
      </c>
    </row>
    <row r="10" spans="1:3" ht="15" customHeight="1">
      <c r="A10" s="16" t="s">
        <v>10</v>
      </c>
      <c r="B10" s="17">
        <f>SUM(B7:B9)+1</f>
        <v>1946940.22</v>
      </c>
      <c r="C10" s="17">
        <f>SUM(C7:C9)</f>
        <v>228447883.2</v>
      </c>
    </row>
    <row r="11" spans="1:3" ht="15" customHeight="1" thickBot="1">
      <c r="A11" s="16"/>
      <c r="B11" s="18"/>
      <c r="C11" s="18"/>
    </row>
    <row r="12" spans="1:2" ht="15" customHeight="1" thickBot="1">
      <c r="A12" s="10" t="s">
        <v>11</v>
      </c>
      <c r="B12" s="18"/>
    </row>
    <row r="13" spans="1:3" ht="15" customHeight="1">
      <c r="A13" s="19" t="s">
        <v>12</v>
      </c>
      <c r="B13" s="20">
        <v>980</v>
      </c>
      <c r="C13" s="21"/>
    </row>
    <row r="14" spans="1:3" ht="15" customHeight="1">
      <c r="A14" s="19" t="s">
        <v>13</v>
      </c>
      <c r="B14" s="14">
        <v>10940</v>
      </c>
      <c r="C14" s="21"/>
    </row>
    <row r="15" spans="1:3" ht="15" customHeight="1">
      <c r="A15" s="19" t="s">
        <v>14</v>
      </c>
      <c r="B15" s="14">
        <v>37300</v>
      </c>
      <c r="C15" s="21"/>
    </row>
    <row r="16" spans="1:3" ht="15" customHeight="1">
      <c r="A16" s="19" t="s">
        <v>15</v>
      </c>
      <c r="B16" s="14">
        <v>56550</v>
      </c>
      <c r="C16" s="14"/>
    </row>
    <row r="17" spans="1:3" ht="15" customHeight="1">
      <c r="A17" s="19" t="s">
        <v>16</v>
      </c>
      <c r="B17" s="14">
        <v>14770</v>
      </c>
      <c r="C17" s="21"/>
    </row>
    <row r="18" spans="1:3" ht="15" customHeight="1">
      <c r="A18" s="19" t="s">
        <v>17</v>
      </c>
      <c r="B18" s="14">
        <v>89200</v>
      </c>
      <c r="C18" s="21"/>
    </row>
    <row r="19" spans="1:3" ht="15" customHeight="1">
      <c r="A19" s="19" t="s">
        <v>18</v>
      </c>
      <c r="B19" s="20">
        <v>320</v>
      </c>
      <c r="C19" s="21"/>
    </row>
    <row r="20" spans="1:3" ht="15" customHeight="1">
      <c r="A20" s="19" t="s">
        <v>19</v>
      </c>
      <c r="B20" s="14">
        <v>24720</v>
      </c>
      <c r="C20" s="21"/>
    </row>
    <row r="21" spans="1:3" ht="15" customHeight="1">
      <c r="A21" s="19" t="s">
        <v>20</v>
      </c>
      <c r="B21" s="14">
        <v>21920</v>
      </c>
      <c r="C21" s="21"/>
    </row>
    <row r="22" spans="1:3" ht="15" customHeight="1">
      <c r="A22" s="19" t="s">
        <v>21</v>
      </c>
      <c r="B22" s="14">
        <v>1652000</v>
      </c>
      <c r="C22" s="21"/>
    </row>
    <row r="23" spans="1:3" ht="15" customHeight="1">
      <c r="A23" s="19" t="s">
        <v>22</v>
      </c>
      <c r="B23" s="14">
        <v>2557120</v>
      </c>
      <c r="C23" s="21"/>
    </row>
    <row r="24" spans="1:3" ht="15" customHeight="1">
      <c r="A24" s="19" t="s">
        <v>23</v>
      </c>
      <c r="B24" s="14">
        <f>671500+59390</f>
        <v>730890</v>
      </c>
      <c r="C24" s="21"/>
    </row>
    <row r="25" spans="1:3" ht="15" customHeight="1">
      <c r="A25" s="19" t="s">
        <v>24</v>
      </c>
      <c r="B25" s="14">
        <v>5000</v>
      </c>
      <c r="C25" s="14"/>
    </row>
    <row r="26" spans="1:3" ht="15" customHeight="1">
      <c r="A26" s="19" t="s">
        <v>25</v>
      </c>
      <c r="B26" s="20">
        <v>0</v>
      </c>
      <c r="C26" s="20"/>
    </row>
    <row r="27" spans="1:3" ht="15" customHeight="1">
      <c r="A27" s="19" t="s">
        <v>26</v>
      </c>
      <c r="B27" s="14">
        <v>173400</v>
      </c>
      <c r="C27" s="22"/>
    </row>
    <row r="28" spans="1:3" ht="15" customHeight="1">
      <c r="A28" s="19" t="s">
        <v>27</v>
      </c>
      <c r="B28" s="14">
        <v>25910</v>
      </c>
      <c r="C28" s="21"/>
    </row>
    <row r="29" spans="1:3" ht="15" customHeight="1">
      <c r="A29" s="19" t="s">
        <v>28</v>
      </c>
      <c r="B29" s="14">
        <v>608770</v>
      </c>
      <c r="C29" s="22"/>
    </row>
    <row r="30" spans="1:3" ht="15" customHeight="1">
      <c r="A30" s="19" t="s">
        <v>29</v>
      </c>
      <c r="B30" s="14">
        <v>9267560</v>
      </c>
      <c r="C30" s="22"/>
    </row>
    <row r="31" spans="1:3" ht="15" customHeight="1">
      <c r="A31" s="19" t="s">
        <v>30</v>
      </c>
      <c r="B31" s="14">
        <v>20519930</v>
      </c>
      <c r="C31" s="14"/>
    </row>
    <row r="32" spans="1:3" ht="15" customHeight="1">
      <c r="A32" s="19" t="s">
        <v>31</v>
      </c>
      <c r="B32" s="14">
        <v>3767700</v>
      </c>
      <c r="C32" s="21"/>
    </row>
    <row r="33" spans="1:3" ht="15" customHeight="1">
      <c r="A33" s="19" t="s">
        <v>32</v>
      </c>
      <c r="B33" s="14">
        <v>2207190</v>
      </c>
      <c r="C33" s="22"/>
    </row>
    <row r="34" spans="1:3" ht="15" customHeight="1">
      <c r="A34" s="19" t="s">
        <v>33</v>
      </c>
      <c r="B34" s="14">
        <v>68960</v>
      </c>
      <c r="C34" s="21"/>
    </row>
    <row r="35" spans="1:3" ht="15" customHeight="1">
      <c r="A35" s="19" t="s">
        <v>34</v>
      </c>
      <c r="B35" s="14">
        <v>48396</v>
      </c>
      <c r="C35" s="22"/>
    </row>
    <row r="36" spans="1:3" ht="15" customHeight="1">
      <c r="A36" s="19" t="s">
        <v>35</v>
      </c>
      <c r="B36" s="20">
        <v>0</v>
      </c>
      <c r="C36" s="22"/>
    </row>
    <row r="37" spans="1:3" ht="15" customHeight="1">
      <c r="A37" s="19" t="s">
        <v>36</v>
      </c>
      <c r="B37" s="14">
        <v>4850</v>
      </c>
      <c r="C37" s="21"/>
    </row>
    <row r="38" spans="1:3" ht="15" customHeight="1">
      <c r="A38" s="23" t="s">
        <v>10</v>
      </c>
      <c r="B38" s="76">
        <f>SUM(B13:B37)</f>
        <v>41894376</v>
      </c>
      <c r="C38" s="77">
        <v>445405790</v>
      </c>
    </row>
    <row r="39" spans="1:3" ht="15" customHeight="1" thickBot="1">
      <c r="A39" s="23"/>
      <c r="B39" s="17"/>
      <c r="C39" s="17"/>
    </row>
    <row r="40" spans="1:3" ht="15" customHeight="1" thickBot="1">
      <c r="A40" s="10" t="s">
        <v>37</v>
      </c>
      <c r="C40" s="24"/>
    </row>
    <row r="41" spans="1:3" ht="15" customHeight="1">
      <c r="A41" s="12" t="s">
        <v>37</v>
      </c>
      <c r="B41" s="76">
        <v>5179900</v>
      </c>
      <c r="C41" s="100">
        <v>375799070</v>
      </c>
    </row>
    <row r="42" spans="1:3" ht="15" customHeight="1">
      <c r="A42" s="12" t="s">
        <v>77</v>
      </c>
      <c r="B42" s="76">
        <v>63260</v>
      </c>
      <c r="C42" s="100">
        <v>2039820</v>
      </c>
    </row>
    <row r="43" ht="15" customHeight="1" thickBot="1">
      <c r="A43" s="25"/>
    </row>
    <row r="44" spans="1:3" ht="15" customHeight="1" thickBot="1">
      <c r="A44" s="10" t="s">
        <v>38</v>
      </c>
      <c r="B44" s="26">
        <f>SUM(B10+B38+B41+B42*1.7)</f>
        <v>49128758.22</v>
      </c>
      <c r="C44" s="94">
        <v>1051692560</v>
      </c>
    </row>
    <row r="45" ht="15" customHeight="1" thickBot="1">
      <c r="A45" s="78" t="s">
        <v>78</v>
      </c>
    </row>
    <row r="46" spans="1:3" ht="123.75" customHeight="1">
      <c r="A46" s="103" t="s">
        <v>80</v>
      </c>
      <c r="B46" s="104"/>
      <c r="C46" s="105"/>
    </row>
    <row r="47" spans="1:3" ht="58.5" customHeight="1" thickBot="1">
      <c r="A47" s="106" t="s">
        <v>81</v>
      </c>
      <c r="B47" s="107"/>
      <c r="C47" s="108"/>
    </row>
    <row r="61" ht="11.25">
      <c r="C61" s="2"/>
    </row>
    <row r="66" ht="11.25">
      <c r="C66" s="27"/>
    </row>
  </sheetData>
  <sheetProtection/>
  <mergeCells count="2">
    <mergeCell ref="A46:C46"/>
    <mergeCell ref="A47:C47"/>
  </mergeCells>
  <printOptions gridLines="1"/>
  <pageMargins left="0.7480314960629921" right="0.7480314960629921" top="0.984251968503937" bottom="0.984251968503937" header="0.5118110236220472" footer="0.5118110236220472"/>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F61"/>
  <sheetViews>
    <sheetView zoomScalePageLayoutView="0" workbookViewId="0" topLeftCell="A1">
      <selection activeCell="A1" sqref="A1"/>
    </sheetView>
  </sheetViews>
  <sheetFormatPr defaultColWidth="9.140625" defaultRowHeight="12.75"/>
  <cols>
    <col min="1" max="1" width="14.421875" style="2" customWidth="1"/>
    <col min="2" max="2" width="21.421875" style="2" customWidth="1"/>
    <col min="3" max="3" width="27.421875" style="2" customWidth="1"/>
    <col min="4" max="4" width="13.7109375" style="2" customWidth="1"/>
    <col min="5" max="5" width="13.421875" style="2" customWidth="1"/>
    <col min="6" max="16384" width="9.140625" style="2" customWidth="1"/>
  </cols>
  <sheetData>
    <row r="1" spans="1:3" ht="20.25">
      <c r="A1" s="28" t="s">
        <v>39</v>
      </c>
      <c r="B1" s="28"/>
      <c r="C1" s="29"/>
    </row>
    <row r="2" spans="1:3" ht="15.75">
      <c r="A2" s="29"/>
      <c r="B2" s="1"/>
      <c r="C2" s="4">
        <v>2003</v>
      </c>
    </row>
    <row r="3" spans="1:3" ht="15.75">
      <c r="A3" s="4" t="s">
        <v>40</v>
      </c>
      <c r="B3" s="4" t="s">
        <v>41</v>
      </c>
      <c r="C3" s="6" t="s">
        <v>2</v>
      </c>
    </row>
    <row r="4" spans="1:3" ht="12.75">
      <c r="A4" s="29"/>
      <c r="B4" s="29"/>
      <c r="C4" s="7" t="s">
        <v>4</v>
      </c>
    </row>
    <row r="5" spans="5:6" s="30" customFormat="1" ht="15" customHeight="1" thickBot="1">
      <c r="E5" s="31"/>
      <c r="F5" s="31"/>
    </row>
    <row r="6" spans="1:6" s="30" customFormat="1" ht="15" customHeight="1" thickBot="1">
      <c r="A6" s="32" t="s">
        <v>7</v>
      </c>
      <c r="E6" s="31"/>
      <c r="F6" s="31"/>
    </row>
    <row r="7" spans="2:6" s="30" customFormat="1" ht="15" customHeight="1">
      <c r="B7" s="30" t="s">
        <v>42</v>
      </c>
      <c r="C7" s="33">
        <v>3.4171</v>
      </c>
      <c r="E7" s="34"/>
      <c r="F7" s="34"/>
    </row>
    <row r="8" spans="2:6" s="30" customFormat="1" ht="15" customHeight="1">
      <c r="B8" s="30" t="s">
        <v>43</v>
      </c>
      <c r="C8" s="33">
        <v>5.426</v>
      </c>
      <c r="E8" s="31"/>
      <c r="F8" s="31"/>
    </row>
    <row r="9" spans="2:6" s="30" customFormat="1" ht="15" customHeight="1">
      <c r="B9" s="30" t="s">
        <v>44</v>
      </c>
      <c r="C9" s="33">
        <v>0.00992</v>
      </c>
      <c r="E9" s="31"/>
      <c r="F9" s="31"/>
    </row>
    <row r="10" spans="2:6" s="30" customFormat="1" ht="15" customHeight="1">
      <c r="B10" s="30" t="s">
        <v>45</v>
      </c>
      <c r="C10" s="33">
        <f>0.1904+0.20543</f>
        <v>0.39583</v>
      </c>
      <c r="E10" s="31"/>
      <c r="F10" s="31"/>
    </row>
    <row r="11" spans="2:6" s="30" customFormat="1" ht="15" customHeight="1">
      <c r="B11" s="30" t="s">
        <v>46</v>
      </c>
      <c r="C11" s="33">
        <f>(56.51+0.1)/1000</f>
        <v>0.05661</v>
      </c>
      <c r="E11" s="31"/>
      <c r="F11" s="31"/>
    </row>
    <row r="12" spans="3:6" s="30" customFormat="1" ht="15" customHeight="1">
      <c r="C12" s="33"/>
      <c r="E12" s="31"/>
      <c r="F12" s="31"/>
    </row>
    <row r="13" spans="2:6" s="30" customFormat="1" ht="15" customHeight="1">
      <c r="B13" s="35" t="s">
        <v>10</v>
      </c>
      <c r="C13" s="36">
        <f>SUM(C7:C12)</f>
        <v>9.305459999999998</v>
      </c>
      <c r="E13" s="34"/>
      <c r="F13" s="31"/>
    </row>
    <row r="14" spans="5:6" s="30" customFormat="1" ht="15" customHeight="1">
      <c r="E14" s="31"/>
      <c r="F14" s="31"/>
    </row>
    <row r="15" spans="5:6" s="30" customFormat="1" ht="15" customHeight="1">
      <c r="E15" s="34"/>
      <c r="F15" s="34"/>
    </row>
    <row r="16" spans="5:6" s="30" customFormat="1" ht="15" customHeight="1" thickBot="1">
      <c r="E16" s="31"/>
      <c r="F16" s="31"/>
    </row>
    <row r="17" spans="1:6" s="30" customFormat="1" ht="15" customHeight="1" thickBot="1">
      <c r="A17" s="32" t="s">
        <v>8</v>
      </c>
      <c r="E17" s="31"/>
      <c r="F17" s="31"/>
    </row>
    <row r="18" spans="2:6" s="30" customFormat="1" ht="15" customHeight="1">
      <c r="B18" s="30" t="s">
        <v>42</v>
      </c>
      <c r="C18" s="33">
        <v>29.67655</v>
      </c>
      <c r="E18" s="31"/>
      <c r="F18" s="31"/>
    </row>
    <row r="19" spans="2:6" s="30" customFormat="1" ht="15" customHeight="1">
      <c r="B19" s="30" t="s">
        <v>43</v>
      </c>
      <c r="C19" s="37">
        <f>(207.5+38.65)/1000</f>
        <v>0.24615</v>
      </c>
      <c r="E19" s="31"/>
      <c r="F19" s="31"/>
    </row>
    <row r="20" spans="2:6" s="30" customFormat="1" ht="15" customHeight="1">
      <c r="B20" s="30" t="s">
        <v>47</v>
      </c>
      <c r="C20" s="30">
        <v>0.009</v>
      </c>
      <c r="E20" s="31"/>
      <c r="F20" s="31"/>
    </row>
    <row r="21" spans="5:6" s="30" customFormat="1" ht="15" customHeight="1">
      <c r="E21" s="31"/>
      <c r="F21" s="34"/>
    </row>
    <row r="22" spans="2:6" s="30" customFormat="1" ht="15" customHeight="1">
      <c r="B22" s="35" t="s">
        <v>10</v>
      </c>
      <c r="C22" s="38">
        <f>SUM(C18:C21)</f>
        <v>29.9317</v>
      </c>
      <c r="E22" s="31"/>
      <c r="F22" s="31"/>
    </row>
    <row r="23" spans="5:6" s="30" customFormat="1" ht="15" customHeight="1">
      <c r="E23" s="31"/>
      <c r="F23" s="31"/>
    </row>
    <row r="24" s="30" customFormat="1" ht="15" customHeight="1"/>
    <row r="25" s="30" customFormat="1" ht="15" customHeight="1" thickBot="1"/>
    <row r="26" s="30" customFormat="1" ht="15" customHeight="1" thickBot="1">
      <c r="A26" s="32" t="s">
        <v>48</v>
      </c>
    </row>
    <row r="27" spans="2:3" s="30" customFormat="1" ht="15" customHeight="1">
      <c r="B27" s="30" t="s">
        <v>49</v>
      </c>
      <c r="C27" s="39">
        <v>1295107</v>
      </c>
    </row>
    <row r="28" spans="2:3" s="30" customFormat="1" ht="15" customHeight="1">
      <c r="B28" s="30" t="s">
        <v>50</v>
      </c>
      <c r="C28" s="39">
        <v>651806</v>
      </c>
    </row>
    <row r="29" s="30" customFormat="1" ht="15" customHeight="1"/>
    <row r="30" spans="2:3" s="30" customFormat="1" ht="15" customHeight="1">
      <c r="B30" s="35" t="s">
        <v>10</v>
      </c>
      <c r="C30" s="40">
        <f>SUM(C27:C29)</f>
        <v>1946913</v>
      </c>
    </row>
    <row r="31" spans="2:3" s="30" customFormat="1" ht="15" customHeight="1">
      <c r="B31" s="41"/>
      <c r="C31" s="42"/>
    </row>
    <row r="32" spans="2:3" s="30" customFormat="1" ht="15" customHeight="1">
      <c r="B32" s="41"/>
      <c r="C32" s="42"/>
    </row>
    <row r="33" s="30" customFormat="1" ht="15" customHeight="1" thickBot="1"/>
    <row r="34" spans="2:3" s="30" customFormat="1" ht="15" customHeight="1" thickBot="1">
      <c r="B34" s="32" t="s">
        <v>10</v>
      </c>
      <c r="C34" s="43">
        <f>C30+C22+C13</f>
        <v>1946952.23716</v>
      </c>
    </row>
    <row r="60" ht="11.25">
      <c r="C60" s="44"/>
    </row>
    <row r="61" ht="11.25">
      <c r="C61" s="44"/>
    </row>
  </sheetData>
  <sheetProtection/>
  <printOptions gridLines="1"/>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46"/>
  <sheetViews>
    <sheetView zoomScalePageLayoutView="0" workbookViewId="0" topLeftCell="A218">
      <selection activeCell="C238" sqref="C238"/>
    </sheetView>
  </sheetViews>
  <sheetFormatPr defaultColWidth="9.140625" defaultRowHeight="12.75"/>
  <cols>
    <col min="1" max="1" width="33.421875" style="2" customWidth="1"/>
    <col min="2" max="2" width="19.140625" style="2" customWidth="1"/>
    <col min="3" max="3" width="11.7109375" style="2" customWidth="1"/>
    <col min="4" max="4" width="22.140625" style="81" customWidth="1"/>
    <col min="5" max="5" width="13.7109375" style="59" customWidth="1"/>
    <col min="6" max="6" width="15.00390625" style="74" customWidth="1"/>
    <col min="7" max="7" width="11.140625" style="2" bestFit="1" customWidth="1"/>
    <col min="8" max="16384" width="9.140625" style="2" customWidth="1"/>
  </cols>
  <sheetData>
    <row r="1" spans="1:4" ht="20.25">
      <c r="A1" s="28" t="s">
        <v>51</v>
      </c>
      <c r="B1" s="1"/>
      <c r="C1" s="45"/>
      <c r="D1" s="82"/>
    </row>
    <row r="2" spans="1:4" ht="15.75">
      <c r="A2" s="29"/>
      <c r="B2" s="1"/>
      <c r="C2" s="46">
        <v>2003</v>
      </c>
      <c r="D2" s="86">
        <v>2003</v>
      </c>
    </row>
    <row r="3" spans="1:4" ht="15.75">
      <c r="A3" s="47" t="s">
        <v>52</v>
      </c>
      <c r="B3" s="48" t="s">
        <v>53</v>
      </c>
      <c r="C3" s="49" t="s">
        <v>2</v>
      </c>
      <c r="D3" s="83" t="s">
        <v>3</v>
      </c>
    </row>
    <row r="4" spans="1:4" ht="12.75">
      <c r="A4" s="87"/>
      <c r="B4" s="50"/>
      <c r="C4" s="51" t="s">
        <v>4</v>
      </c>
      <c r="D4" s="83" t="s">
        <v>5</v>
      </c>
    </row>
    <row r="5" spans="1:6" s="30" customFormat="1" ht="15" customHeight="1" thickBot="1">
      <c r="A5" s="52"/>
      <c r="B5" s="19"/>
      <c r="C5" s="39"/>
      <c r="D5" s="77"/>
      <c r="E5" s="39"/>
      <c r="F5" s="75"/>
    </row>
    <row r="6" spans="1:6" s="30" customFormat="1" ht="15" customHeight="1" thickBot="1">
      <c r="A6" s="53" t="s">
        <v>12</v>
      </c>
      <c r="B6" s="19"/>
      <c r="C6" s="54"/>
      <c r="D6" s="77"/>
      <c r="E6" s="79"/>
      <c r="F6" s="75"/>
    </row>
    <row r="7" spans="1:6" s="30" customFormat="1" ht="15" customHeight="1">
      <c r="A7" s="52"/>
      <c r="B7" s="19" t="s">
        <v>54</v>
      </c>
      <c r="C7" s="39">
        <v>980</v>
      </c>
      <c r="D7" s="77"/>
      <c r="E7"/>
      <c r="F7" s="75"/>
    </row>
    <row r="8" spans="1:6" s="30" customFormat="1" ht="15" customHeight="1">
      <c r="A8" s="52"/>
      <c r="B8" s="19"/>
      <c r="C8" s="54">
        <f>SUM(C7)</f>
        <v>980</v>
      </c>
      <c r="D8" s="80" t="s">
        <v>55</v>
      </c>
      <c r="E8"/>
      <c r="F8" s="75"/>
    </row>
    <row r="9" spans="1:6" s="30" customFormat="1" ht="15" customHeight="1" thickBot="1">
      <c r="A9" s="52"/>
      <c r="B9" s="19"/>
      <c r="C9" s="39"/>
      <c r="D9" s="77"/>
      <c r="E9" s="79"/>
      <c r="F9" s="75"/>
    </row>
    <row r="10" spans="1:6" s="30" customFormat="1" ht="15" customHeight="1" thickBot="1">
      <c r="A10" s="53" t="s">
        <v>13</v>
      </c>
      <c r="B10" s="12"/>
      <c r="C10" s="39"/>
      <c r="D10" s="77"/>
      <c r="E10"/>
      <c r="F10" s="75"/>
    </row>
    <row r="11" spans="1:6" s="30" customFormat="1" ht="15" customHeight="1">
      <c r="A11" s="23"/>
      <c r="B11" s="12" t="s">
        <v>56</v>
      </c>
      <c r="C11" s="39">
        <v>300</v>
      </c>
      <c r="D11" s="77"/>
      <c r="E11"/>
      <c r="F11" s="75"/>
    </row>
    <row r="12" spans="1:6" s="30" customFormat="1" ht="15" customHeight="1">
      <c r="A12" s="23"/>
      <c r="B12" s="19" t="s">
        <v>57</v>
      </c>
      <c r="C12" s="39">
        <v>2000</v>
      </c>
      <c r="D12" s="77"/>
      <c r="E12"/>
      <c r="F12" s="75"/>
    </row>
    <row r="13" spans="1:6" s="30" customFormat="1" ht="15" customHeight="1">
      <c r="A13" s="23"/>
      <c r="B13" s="19" t="s">
        <v>58</v>
      </c>
      <c r="C13" s="39">
        <v>500</v>
      </c>
      <c r="D13" s="77"/>
      <c r="E13"/>
      <c r="F13" s="75"/>
    </row>
    <row r="14" spans="1:6" s="30" customFormat="1" ht="15" customHeight="1">
      <c r="A14" s="23"/>
      <c r="B14" s="19" t="s">
        <v>59</v>
      </c>
      <c r="C14" s="39">
        <v>8140</v>
      </c>
      <c r="D14" s="77"/>
      <c r="E14"/>
      <c r="F14" s="75"/>
    </row>
    <row r="15" spans="1:6" s="30" customFormat="1" ht="15" customHeight="1">
      <c r="A15" s="23"/>
      <c r="B15" s="19"/>
      <c r="C15" s="54">
        <f>SUM(C11:C14)</f>
        <v>10940</v>
      </c>
      <c r="D15" s="80" t="s">
        <v>55</v>
      </c>
      <c r="E15" s="79"/>
      <c r="F15" s="75"/>
    </row>
    <row r="16" spans="1:6" s="30" customFormat="1" ht="15" customHeight="1" thickBot="1">
      <c r="A16" s="23"/>
      <c r="B16" s="19"/>
      <c r="C16" s="39"/>
      <c r="D16" s="77"/>
      <c r="E16"/>
      <c r="F16" s="75"/>
    </row>
    <row r="17" spans="1:6" s="30" customFormat="1" ht="15" customHeight="1" thickBot="1">
      <c r="A17" s="53" t="s">
        <v>14</v>
      </c>
      <c r="B17" s="12"/>
      <c r="C17" s="39"/>
      <c r="D17" s="77"/>
      <c r="E17"/>
      <c r="F17" s="75"/>
    </row>
    <row r="18" spans="1:6" s="30" customFormat="1" ht="15" customHeight="1">
      <c r="A18" s="23"/>
      <c r="B18" s="19" t="s">
        <v>60</v>
      </c>
      <c r="C18" s="39">
        <v>1560</v>
      </c>
      <c r="D18" s="77"/>
      <c r="E18"/>
      <c r="F18" s="75"/>
    </row>
    <row r="19" spans="1:6" s="30" customFormat="1" ht="15" customHeight="1">
      <c r="A19" s="23"/>
      <c r="B19" s="19" t="s">
        <v>61</v>
      </c>
      <c r="C19" s="39">
        <v>0</v>
      </c>
      <c r="D19" s="77"/>
      <c r="E19"/>
      <c r="F19" s="75"/>
    </row>
    <row r="20" spans="1:6" s="30" customFormat="1" ht="15" customHeight="1">
      <c r="A20" s="23"/>
      <c r="B20" s="19" t="s">
        <v>56</v>
      </c>
      <c r="C20" s="39">
        <v>17750</v>
      </c>
      <c r="D20" s="77"/>
      <c r="E20"/>
      <c r="F20" s="75"/>
    </row>
    <row r="21" spans="1:6" s="30" customFormat="1" ht="15" customHeight="1">
      <c r="A21" s="23"/>
      <c r="B21" s="19" t="s">
        <v>54</v>
      </c>
      <c r="C21" s="39">
        <v>20</v>
      </c>
      <c r="D21" s="77"/>
      <c r="E21"/>
      <c r="F21" s="75"/>
    </row>
    <row r="22" spans="1:6" s="30" customFormat="1" ht="15" customHeight="1">
      <c r="A22" s="23"/>
      <c r="B22" s="19" t="s">
        <v>59</v>
      </c>
      <c r="C22" s="39">
        <v>130</v>
      </c>
      <c r="D22" s="77"/>
      <c r="E22"/>
      <c r="F22" s="75"/>
    </row>
    <row r="23" spans="1:6" s="30" customFormat="1" ht="15" customHeight="1">
      <c r="A23" s="23"/>
      <c r="B23" s="19" t="s">
        <v>62</v>
      </c>
      <c r="C23" s="39">
        <v>14500</v>
      </c>
      <c r="D23" s="77"/>
      <c r="E23" s="79"/>
      <c r="F23" s="75"/>
    </row>
    <row r="24" spans="1:6" s="30" customFormat="1" ht="15" customHeight="1">
      <c r="A24" s="23"/>
      <c r="B24" s="19" t="s">
        <v>63</v>
      </c>
      <c r="C24" s="39">
        <v>3340</v>
      </c>
      <c r="D24" s="77"/>
      <c r="E24"/>
      <c r="F24" s="75"/>
    </row>
    <row r="25" spans="1:6" s="30" customFormat="1" ht="15" customHeight="1">
      <c r="A25" s="23"/>
      <c r="B25" s="19"/>
      <c r="C25" s="54">
        <f>SUM(C18:C24)</f>
        <v>37300</v>
      </c>
      <c r="D25" s="77">
        <v>7852450</v>
      </c>
      <c r="E25"/>
      <c r="F25" s="75"/>
    </row>
    <row r="26" spans="1:6" s="30" customFormat="1" ht="15" customHeight="1" thickBot="1">
      <c r="A26" s="23"/>
      <c r="B26" s="19"/>
      <c r="C26" s="39"/>
      <c r="D26" s="77"/>
      <c r="E26"/>
      <c r="F26" s="75"/>
    </row>
    <row r="27" spans="1:6" s="30" customFormat="1" ht="15" customHeight="1" thickBot="1">
      <c r="A27" s="53" t="s">
        <v>15</v>
      </c>
      <c r="B27" s="12"/>
      <c r="C27" s="39"/>
      <c r="D27" s="77"/>
      <c r="E27"/>
      <c r="F27" s="75"/>
    </row>
    <row r="28" spans="1:6" s="30" customFormat="1" ht="15" customHeight="1">
      <c r="A28" s="23"/>
      <c r="B28" s="12" t="s">
        <v>60</v>
      </c>
      <c r="C28" s="39">
        <v>340</v>
      </c>
      <c r="D28" s="77"/>
      <c r="E28"/>
      <c r="F28" s="75"/>
    </row>
    <row r="29" spans="1:6" s="30" customFormat="1" ht="15" customHeight="1">
      <c r="A29" s="52"/>
      <c r="B29" s="19" t="s">
        <v>61</v>
      </c>
      <c r="C29" s="39">
        <v>11000</v>
      </c>
      <c r="D29" s="77"/>
      <c r="E29"/>
      <c r="F29" s="75"/>
    </row>
    <row r="30" spans="1:6" s="30" customFormat="1" ht="15" customHeight="1">
      <c r="A30" s="23"/>
      <c r="B30" s="19" t="s">
        <v>56</v>
      </c>
      <c r="C30" s="39">
        <v>27000</v>
      </c>
      <c r="D30" s="77"/>
      <c r="E30"/>
      <c r="F30" s="75"/>
    </row>
    <row r="31" spans="1:6" s="30" customFormat="1" ht="15" customHeight="1">
      <c r="A31" s="23"/>
      <c r="B31" s="19" t="s">
        <v>54</v>
      </c>
      <c r="C31" s="39">
        <v>13650</v>
      </c>
      <c r="D31" s="77"/>
      <c r="E31"/>
      <c r="F31" s="75"/>
    </row>
    <row r="32" spans="1:6" s="30" customFormat="1" ht="15" customHeight="1">
      <c r="A32" s="23"/>
      <c r="B32" s="19" t="s">
        <v>64</v>
      </c>
      <c r="C32" s="39">
        <v>370</v>
      </c>
      <c r="D32" s="77"/>
      <c r="E32"/>
      <c r="F32" s="75"/>
    </row>
    <row r="33" spans="1:6" s="30" customFormat="1" ht="15" customHeight="1">
      <c r="A33" s="23"/>
      <c r="B33" s="19" t="s">
        <v>59</v>
      </c>
      <c r="C33" s="39">
        <v>3220</v>
      </c>
      <c r="D33" s="77"/>
      <c r="E33" s="79"/>
      <c r="F33" s="75"/>
    </row>
    <row r="34" spans="1:6" s="30" customFormat="1" ht="15" customHeight="1">
      <c r="A34" s="23"/>
      <c r="B34" s="19" t="s">
        <v>62</v>
      </c>
      <c r="C34" s="39">
        <v>960</v>
      </c>
      <c r="D34" s="77"/>
      <c r="E34"/>
      <c r="F34" s="75"/>
    </row>
    <row r="35" spans="1:6" s="30" customFormat="1" ht="15" customHeight="1">
      <c r="A35" s="23"/>
      <c r="B35" s="19" t="s">
        <v>65</v>
      </c>
      <c r="C35" s="39">
        <v>10</v>
      </c>
      <c r="D35" s="77"/>
      <c r="E35"/>
      <c r="F35" s="75"/>
    </row>
    <row r="36" spans="1:6" s="30" customFormat="1" ht="15" customHeight="1">
      <c r="A36" s="23"/>
      <c r="B36" s="19"/>
      <c r="C36" s="54">
        <f>SUM(C28:C35)</f>
        <v>56550</v>
      </c>
      <c r="D36" s="77">
        <v>515960</v>
      </c>
      <c r="E36"/>
      <c r="F36" s="75"/>
    </row>
    <row r="37" spans="1:6" s="30" customFormat="1" ht="15" customHeight="1" thickBot="1">
      <c r="A37" s="23"/>
      <c r="B37" s="19"/>
      <c r="C37" s="39"/>
      <c r="D37" s="77" t="s">
        <v>66</v>
      </c>
      <c r="E37"/>
      <c r="F37" s="75"/>
    </row>
    <row r="38" spans="1:6" s="30" customFormat="1" ht="15" customHeight="1" thickBot="1">
      <c r="A38" s="53" t="s">
        <v>16</v>
      </c>
      <c r="B38" s="12"/>
      <c r="C38" s="39"/>
      <c r="D38" s="77"/>
      <c r="E38"/>
      <c r="F38" s="75"/>
    </row>
    <row r="39" spans="1:6" s="30" customFormat="1" ht="15" customHeight="1">
      <c r="A39" s="23"/>
      <c r="B39" s="19" t="s">
        <v>60</v>
      </c>
      <c r="C39" s="39">
        <v>14000</v>
      </c>
      <c r="D39" s="77"/>
      <c r="E39" s="79"/>
      <c r="F39" s="75"/>
    </row>
    <row r="40" spans="1:6" s="30" customFormat="1" ht="15" customHeight="1">
      <c r="A40" s="23"/>
      <c r="B40" s="19" t="s">
        <v>61</v>
      </c>
      <c r="C40" s="39">
        <v>250</v>
      </c>
      <c r="D40" s="77"/>
      <c r="E40"/>
      <c r="F40" s="75"/>
    </row>
    <row r="41" spans="1:6" s="30" customFormat="1" ht="15" customHeight="1">
      <c r="A41" s="23"/>
      <c r="B41" s="19" t="s">
        <v>67</v>
      </c>
      <c r="C41" s="39">
        <v>200</v>
      </c>
      <c r="D41" s="77"/>
      <c r="E41"/>
      <c r="F41" s="75"/>
    </row>
    <row r="42" spans="1:6" s="30" customFormat="1" ht="15" customHeight="1">
      <c r="A42" s="23"/>
      <c r="B42" s="19" t="s">
        <v>59</v>
      </c>
      <c r="C42" s="39">
        <v>320</v>
      </c>
      <c r="D42" s="77"/>
      <c r="E42"/>
      <c r="F42" s="75"/>
    </row>
    <row r="43" spans="1:6" s="30" customFormat="1" ht="15" customHeight="1">
      <c r="A43" s="23"/>
      <c r="B43" s="19" t="s">
        <v>62</v>
      </c>
      <c r="C43" s="39">
        <v>0</v>
      </c>
      <c r="D43" s="77"/>
      <c r="E43"/>
      <c r="F43" s="75"/>
    </row>
    <row r="44" spans="1:6" s="30" customFormat="1" ht="15" customHeight="1">
      <c r="A44" s="23"/>
      <c r="B44" s="19"/>
      <c r="C44" s="54">
        <f>SUM(C39:C43)</f>
        <v>14770</v>
      </c>
      <c r="D44" s="77">
        <v>11315270</v>
      </c>
      <c r="E44"/>
      <c r="F44" s="75"/>
    </row>
    <row r="45" spans="1:6" s="30" customFormat="1" ht="15" customHeight="1" thickBot="1">
      <c r="A45" s="23"/>
      <c r="B45" s="19"/>
      <c r="C45" s="39"/>
      <c r="D45" s="77"/>
      <c r="E45"/>
      <c r="F45" s="75"/>
    </row>
    <row r="46" spans="1:6" s="30" customFormat="1" ht="15" customHeight="1" thickBot="1">
      <c r="A46" s="53" t="s">
        <v>17</v>
      </c>
      <c r="B46" s="12"/>
      <c r="C46" s="39"/>
      <c r="D46" s="77"/>
      <c r="E46"/>
      <c r="F46" s="75"/>
    </row>
    <row r="47" spans="1:6" s="30" customFormat="1" ht="15" customHeight="1">
      <c r="A47" s="23"/>
      <c r="B47" s="19" t="s">
        <v>60</v>
      </c>
      <c r="C47" s="39">
        <v>12000</v>
      </c>
      <c r="D47" s="77"/>
      <c r="E47"/>
      <c r="F47" s="75"/>
    </row>
    <row r="48" spans="1:6" s="30" customFormat="1" ht="15" customHeight="1">
      <c r="A48" s="23"/>
      <c r="B48" s="19" t="s">
        <v>61</v>
      </c>
      <c r="C48" s="39">
        <v>7200</v>
      </c>
      <c r="D48" s="77"/>
      <c r="E48"/>
      <c r="F48" s="75"/>
    </row>
    <row r="49" spans="1:6" s="30" customFormat="1" ht="15" customHeight="1">
      <c r="A49" s="23"/>
      <c r="B49" s="19" t="s">
        <v>56</v>
      </c>
      <c r="C49" s="39">
        <v>55420</v>
      </c>
      <c r="D49" s="77"/>
      <c r="E49"/>
      <c r="F49" s="75"/>
    </row>
    <row r="50" spans="1:6" s="30" customFormat="1" ht="15" customHeight="1">
      <c r="A50" s="23"/>
      <c r="B50" s="19" t="s">
        <v>68</v>
      </c>
      <c r="C50" s="39">
        <v>620</v>
      </c>
      <c r="D50" s="77"/>
      <c r="E50" s="79"/>
      <c r="F50" s="75"/>
    </row>
    <row r="51" spans="1:6" s="30" customFormat="1" ht="15" customHeight="1">
      <c r="A51" s="23"/>
      <c r="B51" s="19" t="s">
        <v>69</v>
      </c>
      <c r="C51" s="39">
        <v>2770</v>
      </c>
      <c r="D51" s="77"/>
      <c r="E51"/>
      <c r="F51" s="75"/>
    </row>
    <row r="52" spans="1:6" s="30" customFormat="1" ht="15" customHeight="1">
      <c r="A52" s="23"/>
      <c r="B52" s="19" t="s">
        <v>64</v>
      </c>
      <c r="C52" s="39">
        <v>5000</v>
      </c>
      <c r="D52" s="77"/>
      <c r="E52"/>
      <c r="F52" s="75"/>
    </row>
    <row r="53" spans="1:6" s="30" customFormat="1" ht="15" customHeight="1">
      <c r="A53" s="23"/>
      <c r="B53" s="19" t="s">
        <v>63</v>
      </c>
      <c r="C53" s="39">
        <v>4250</v>
      </c>
      <c r="D53" s="77"/>
      <c r="E53" s="79"/>
      <c r="F53" s="75"/>
    </row>
    <row r="54" spans="1:6" s="30" customFormat="1" ht="15" customHeight="1">
      <c r="A54" s="23"/>
      <c r="B54" s="19" t="s">
        <v>62</v>
      </c>
      <c r="C54" s="39">
        <v>960</v>
      </c>
      <c r="D54" s="77"/>
      <c r="E54"/>
      <c r="F54" s="75"/>
    </row>
    <row r="55" spans="1:6" s="30" customFormat="1" ht="15" customHeight="1">
      <c r="A55" s="23"/>
      <c r="B55" s="19" t="s">
        <v>65</v>
      </c>
      <c r="C55" s="39">
        <v>1000</v>
      </c>
      <c r="D55" s="77"/>
      <c r="E55"/>
      <c r="F55" s="75"/>
    </row>
    <row r="56" spans="1:6" s="30" customFormat="1" ht="15" customHeight="1">
      <c r="A56" s="23"/>
      <c r="B56" s="19"/>
      <c r="C56" s="54">
        <f>SUM(C47:C55)-20</f>
        <v>89200</v>
      </c>
      <c r="D56" s="77">
        <v>3727780</v>
      </c>
      <c r="E56" s="79"/>
      <c r="F56" s="75"/>
    </row>
    <row r="57" spans="1:6" s="30" customFormat="1" ht="15" customHeight="1" thickBot="1">
      <c r="A57" s="23"/>
      <c r="B57" s="19"/>
      <c r="C57" s="39"/>
      <c r="D57" s="77"/>
      <c r="E57"/>
      <c r="F57" s="75"/>
    </row>
    <row r="58" spans="1:6" s="30" customFormat="1" ht="15" customHeight="1" thickBot="1">
      <c r="A58" s="53" t="s">
        <v>18</v>
      </c>
      <c r="B58" s="12"/>
      <c r="C58" s="39"/>
      <c r="D58" s="77"/>
      <c r="E58"/>
      <c r="F58" s="75"/>
    </row>
    <row r="59" spans="1:6" s="30" customFormat="1" ht="15" customHeight="1">
      <c r="A59" s="23"/>
      <c r="B59" s="19" t="s">
        <v>54</v>
      </c>
      <c r="C59" s="39">
        <v>0</v>
      </c>
      <c r="D59" s="77"/>
      <c r="E59"/>
      <c r="F59" s="75"/>
    </row>
    <row r="60" spans="1:4" s="30" customFormat="1" ht="15" customHeight="1">
      <c r="A60" s="23"/>
      <c r="B60" s="19" t="s">
        <v>62</v>
      </c>
      <c r="C60" s="39">
        <v>320</v>
      </c>
      <c r="D60" s="77"/>
    </row>
    <row r="61" spans="1:4" s="30" customFormat="1" ht="15" customHeight="1">
      <c r="A61" s="23"/>
      <c r="B61" s="19" t="s">
        <v>65</v>
      </c>
      <c r="C61" s="30">
        <v>0</v>
      </c>
      <c r="D61" s="77"/>
    </row>
    <row r="62" spans="1:4" s="30" customFormat="1" ht="15" customHeight="1">
      <c r="A62" s="23"/>
      <c r="B62" s="19"/>
      <c r="C62" s="54">
        <f>SUM(C60:C60)</f>
        <v>320</v>
      </c>
      <c r="D62" s="80" t="s">
        <v>55</v>
      </c>
    </row>
    <row r="63" spans="1:4" s="30" customFormat="1" ht="15" customHeight="1" thickBot="1">
      <c r="A63" s="23"/>
      <c r="B63" s="19"/>
      <c r="C63" s="54"/>
      <c r="D63" s="80"/>
    </row>
    <row r="64" spans="1:8" s="30" customFormat="1" ht="15" customHeight="1" thickBot="1">
      <c r="A64" s="53" t="s">
        <v>19</v>
      </c>
      <c r="B64" s="12"/>
      <c r="C64" s="39"/>
      <c r="D64" s="77"/>
      <c r="G64" s="19"/>
      <c r="H64" s="39"/>
    </row>
    <row r="65" spans="1:4" s="30" customFormat="1" ht="15" customHeight="1">
      <c r="A65" s="23"/>
      <c r="B65" s="19" t="s">
        <v>67</v>
      </c>
      <c r="C65" s="39">
        <v>24720</v>
      </c>
      <c r="D65" s="77"/>
    </row>
    <row r="66" spans="1:4" s="30" customFormat="1" ht="15" customHeight="1">
      <c r="A66" s="23"/>
      <c r="C66" s="54">
        <f>SUM(C65)</f>
        <v>24720</v>
      </c>
      <c r="D66" s="80" t="s">
        <v>55</v>
      </c>
    </row>
    <row r="67" spans="1:4" s="30" customFormat="1" ht="15" customHeight="1">
      <c r="A67" s="23"/>
      <c r="B67" s="19"/>
      <c r="D67" s="77"/>
    </row>
    <row r="68" spans="1:4" s="30" customFormat="1" ht="15" customHeight="1" thickBot="1">
      <c r="A68" s="23"/>
      <c r="B68" s="19"/>
      <c r="C68" s="39"/>
      <c r="D68" s="77"/>
    </row>
    <row r="69" spans="1:4" s="30" customFormat="1" ht="15" customHeight="1" thickBot="1">
      <c r="A69" s="53" t="s">
        <v>20</v>
      </c>
      <c r="B69" s="12"/>
      <c r="C69" s="39"/>
      <c r="D69" s="77"/>
    </row>
    <row r="70" spans="1:4" s="30" customFormat="1" ht="15" customHeight="1">
      <c r="A70" s="23"/>
      <c r="B70" s="19" t="s">
        <v>67</v>
      </c>
      <c r="C70" s="39">
        <v>3770</v>
      </c>
      <c r="D70" s="77"/>
    </row>
    <row r="71" spans="1:4" s="30" customFormat="1" ht="15" customHeight="1">
      <c r="A71" s="23"/>
      <c r="B71" s="19" t="s">
        <v>58</v>
      </c>
      <c r="C71" s="39">
        <v>18150</v>
      </c>
      <c r="D71" s="77"/>
    </row>
    <row r="72" spans="1:4" s="30" customFormat="1" ht="15" customHeight="1">
      <c r="A72" s="23"/>
      <c r="B72" s="19"/>
      <c r="C72" s="54">
        <f>SUM(C70:C71)</f>
        <v>21920</v>
      </c>
      <c r="D72" s="80" t="s">
        <v>55</v>
      </c>
    </row>
    <row r="73" spans="1:4" s="30" customFormat="1" ht="15" customHeight="1" thickBot="1">
      <c r="A73" s="23"/>
      <c r="B73" s="19"/>
      <c r="C73" s="54"/>
      <c r="D73" s="80"/>
    </row>
    <row r="74" spans="1:6" s="30" customFormat="1" ht="15" customHeight="1" thickBot="1">
      <c r="A74" s="53" t="s">
        <v>21</v>
      </c>
      <c r="B74" s="12"/>
      <c r="C74" s="39"/>
      <c r="D74" s="77"/>
      <c r="E74" s="79"/>
      <c r="F74" s="75"/>
    </row>
    <row r="75" spans="1:6" s="30" customFormat="1" ht="15" customHeight="1">
      <c r="A75" s="23"/>
      <c r="B75" s="19" t="s">
        <v>60</v>
      </c>
      <c r="C75" s="39">
        <v>880000</v>
      </c>
      <c r="D75" s="77"/>
      <c r="E75"/>
      <c r="F75" s="75"/>
    </row>
    <row r="76" spans="1:6" s="30" customFormat="1" ht="15" customHeight="1">
      <c r="A76" s="23"/>
      <c r="B76" s="19" t="s">
        <v>58</v>
      </c>
      <c r="C76" s="39">
        <v>22000</v>
      </c>
      <c r="D76" s="77"/>
      <c r="E76"/>
      <c r="F76" s="75"/>
    </row>
    <row r="77" spans="1:6" s="30" customFormat="1" ht="15" customHeight="1">
      <c r="A77" s="23"/>
      <c r="B77" s="19" t="s">
        <v>63</v>
      </c>
      <c r="C77" s="39">
        <v>750000</v>
      </c>
      <c r="D77" s="77"/>
      <c r="E77"/>
      <c r="F77" s="75"/>
    </row>
    <row r="78" spans="1:6" s="30" customFormat="1" ht="15" customHeight="1">
      <c r="A78" s="23"/>
      <c r="B78" s="19"/>
      <c r="C78" s="54">
        <f>SUM(C75:C77)</f>
        <v>1652000</v>
      </c>
      <c r="D78" s="80" t="s">
        <v>55</v>
      </c>
      <c r="E78"/>
      <c r="F78" s="75"/>
    </row>
    <row r="79" spans="1:6" s="30" customFormat="1" ht="15" customHeight="1" thickBot="1">
      <c r="A79" s="23"/>
      <c r="B79" s="19"/>
      <c r="C79" s="39"/>
      <c r="D79" s="77"/>
      <c r="E79" s="79"/>
      <c r="F79" s="75"/>
    </row>
    <row r="80" spans="1:6" s="30" customFormat="1" ht="15" customHeight="1" thickBot="1">
      <c r="A80" s="53" t="s">
        <v>22</v>
      </c>
      <c r="B80" s="12"/>
      <c r="C80" s="39"/>
      <c r="D80" s="77"/>
      <c r="E80"/>
      <c r="F80" s="75"/>
    </row>
    <row r="81" spans="1:6" s="30" customFormat="1" ht="15" customHeight="1">
      <c r="A81" s="23"/>
      <c r="B81" s="19" t="s">
        <v>60</v>
      </c>
      <c r="C81" s="39">
        <f>371190</f>
        <v>371190</v>
      </c>
      <c r="D81" s="77"/>
      <c r="E81"/>
      <c r="F81" s="75"/>
    </row>
    <row r="82" spans="1:6" s="30" customFormat="1" ht="15" customHeight="1">
      <c r="A82" s="23"/>
      <c r="B82" s="19" t="s">
        <v>61</v>
      </c>
      <c r="C82" s="39">
        <v>189820</v>
      </c>
      <c r="D82" s="77"/>
      <c r="E82"/>
      <c r="F82" s="75"/>
    </row>
    <row r="83" spans="1:6" s="30" customFormat="1" ht="15" customHeight="1">
      <c r="A83" s="23"/>
      <c r="B83" s="19" t="s">
        <v>56</v>
      </c>
      <c r="C83" s="39">
        <v>345200</v>
      </c>
      <c r="D83" s="77"/>
      <c r="E83"/>
      <c r="F83" s="75"/>
    </row>
    <row r="84" spans="1:6" s="30" customFormat="1" ht="15" customHeight="1">
      <c r="A84" s="23"/>
      <c r="B84" s="19" t="s">
        <v>57</v>
      </c>
      <c r="C84" s="39">
        <v>2110</v>
      </c>
      <c r="D84" s="77"/>
      <c r="E84"/>
      <c r="F84" s="75"/>
    </row>
    <row r="85" spans="1:6" s="30" customFormat="1" ht="15" customHeight="1">
      <c r="A85" s="23"/>
      <c r="B85" s="19" t="s">
        <v>58</v>
      </c>
      <c r="C85" s="39">
        <v>148760</v>
      </c>
      <c r="D85" s="77"/>
      <c r="E85"/>
      <c r="F85" s="75"/>
    </row>
    <row r="86" spans="1:6" s="30" customFormat="1" ht="15" customHeight="1">
      <c r="A86" s="23"/>
      <c r="B86" s="19" t="s">
        <v>69</v>
      </c>
      <c r="C86" s="39">
        <v>10000</v>
      </c>
      <c r="D86" s="77"/>
      <c r="E86"/>
      <c r="F86" s="75"/>
    </row>
    <row r="87" spans="1:6" s="30" customFormat="1" ht="15" customHeight="1">
      <c r="A87" s="23"/>
      <c r="B87" s="19" t="s">
        <v>64</v>
      </c>
      <c r="C87" s="39">
        <v>355120</v>
      </c>
      <c r="D87" s="77"/>
      <c r="E87"/>
      <c r="F87" s="75"/>
    </row>
    <row r="88" spans="1:6" s="30" customFormat="1" ht="15" customHeight="1">
      <c r="A88" s="23"/>
      <c r="B88" s="19" t="s">
        <v>67</v>
      </c>
      <c r="C88" s="39">
        <v>50500</v>
      </c>
      <c r="D88" s="77"/>
      <c r="E88"/>
      <c r="F88" s="75"/>
    </row>
    <row r="89" spans="1:6" s="30" customFormat="1" ht="15" customHeight="1">
      <c r="A89" s="23"/>
      <c r="B89" s="19" t="s">
        <v>70</v>
      </c>
      <c r="C89" s="39">
        <v>580</v>
      </c>
      <c r="D89" s="77"/>
      <c r="E89"/>
      <c r="F89" s="75"/>
    </row>
    <row r="90" spans="1:6" s="30" customFormat="1" ht="15" customHeight="1">
      <c r="A90" s="23"/>
      <c r="B90" s="19" t="s">
        <v>59</v>
      </c>
      <c r="C90" s="39">
        <v>355990</v>
      </c>
      <c r="D90" s="77"/>
      <c r="E90"/>
      <c r="F90" s="75"/>
    </row>
    <row r="91" spans="1:6" s="30" customFormat="1" ht="15" customHeight="1">
      <c r="A91" s="23"/>
      <c r="B91" s="19" t="s">
        <v>62</v>
      </c>
      <c r="C91" s="39">
        <v>205580</v>
      </c>
      <c r="D91" s="77"/>
      <c r="E91"/>
      <c r="F91" s="75"/>
    </row>
    <row r="92" spans="1:6" s="30" customFormat="1" ht="15" customHeight="1">
      <c r="A92" s="23"/>
      <c r="B92" s="19" t="s">
        <v>63</v>
      </c>
      <c r="C92" s="39">
        <v>94420</v>
      </c>
      <c r="D92" s="77"/>
      <c r="E92"/>
      <c r="F92" s="75"/>
    </row>
    <row r="93" spans="1:6" s="30" customFormat="1" ht="15" customHeight="1">
      <c r="A93" s="23"/>
      <c r="B93" s="19" t="s">
        <v>65</v>
      </c>
      <c r="C93" s="62">
        <v>427850</v>
      </c>
      <c r="D93" s="77"/>
      <c r="E93"/>
      <c r="F93" s="75"/>
    </row>
    <row r="94" spans="1:6" s="30" customFormat="1" ht="15" customHeight="1">
      <c r="A94" s="23"/>
      <c r="B94" s="19"/>
      <c r="C94" s="54">
        <f>SUM(C81:C93)</f>
        <v>2557120</v>
      </c>
      <c r="D94" s="77">
        <v>36446130</v>
      </c>
      <c r="E94" s="79"/>
      <c r="F94" s="75"/>
    </row>
    <row r="95" spans="1:6" s="30" customFormat="1" ht="15" customHeight="1" thickBot="1">
      <c r="A95" s="23"/>
      <c r="B95" s="19"/>
      <c r="C95" s="39"/>
      <c r="D95" s="77"/>
      <c r="E95"/>
      <c r="F95" s="75"/>
    </row>
    <row r="96" spans="1:6" s="30" customFormat="1" ht="15" customHeight="1" thickBot="1">
      <c r="A96" s="53" t="s">
        <v>79</v>
      </c>
      <c r="B96" s="12"/>
      <c r="C96" s="39"/>
      <c r="D96" s="77"/>
      <c r="E96"/>
      <c r="F96" s="75"/>
    </row>
    <row r="97" spans="1:6" s="30" customFormat="1" ht="15" customHeight="1">
      <c r="A97" s="23"/>
      <c r="B97" s="19" t="s">
        <v>60</v>
      </c>
      <c r="C97" s="39">
        <v>112550</v>
      </c>
      <c r="D97" s="77"/>
      <c r="E97"/>
      <c r="F97" s="75"/>
    </row>
    <row r="98" spans="1:6" s="30" customFormat="1" ht="15" customHeight="1">
      <c r="A98" s="23"/>
      <c r="B98" s="19" t="s">
        <v>61</v>
      </c>
      <c r="C98" s="39">
        <v>54230</v>
      </c>
      <c r="D98" s="77"/>
      <c r="E98"/>
      <c r="F98" s="75"/>
    </row>
    <row r="99" spans="1:6" s="30" customFormat="1" ht="15" customHeight="1">
      <c r="A99" s="23"/>
      <c r="B99" s="19" t="s">
        <v>56</v>
      </c>
      <c r="C99" s="39">
        <v>434080</v>
      </c>
      <c r="D99" s="77"/>
      <c r="E99"/>
      <c r="F99" s="75"/>
    </row>
    <row r="100" spans="1:6" s="30" customFormat="1" ht="15" customHeight="1">
      <c r="A100" s="23"/>
      <c r="B100" s="19" t="s">
        <v>58</v>
      </c>
      <c r="C100" s="39">
        <v>24140</v>
      </c>
      <c r="D100" s="77"/>
      <c r="E100"/>
      <c r="F100" s="75"/>
    </row>
    <row r="101" spans="1:6" s="30" customFormat="1" ht="15" customHeight="1">
      <c r="A101" s="23"/>
      <c r="B101" s="19" t="s">
        <v>64</v>
      </c>
      <c r="C101" s="39">
        <v>67100</v>
      </c>
      <c r="D101" s="77"/>
      <c r="E101"/>
      <c r="F101" s="75"/>
    </row>
    <row r="102" spans="1:6" s="30" customFormat="1" ht="15" customHeight="1">
      <c r="A102" s="23"/>
      <c r="B102" s="19" t="s">
        <v>67</v>
      </c>
      <c r="C102" s="39">
        <v>15010</v>
      </c>
      <c r="D102" s="77"/>
      <c r="E102"/>
      <c r="F102" s="75"/>
    </row>
    <row r="103" spans="1:6" s="30" customFormat="1" ht="15" customHeight="1">
      <c r="A103" s="23"/>
      <c r="B103" s="19" t="s">
        <v>70</v>
      </c>
      <c r="C103" s="39">
        <v>2000</v>
      </c>
      <c r="D103" s="77"/>
      <c r="E103"/>
      <c r="F103" s="75"/>
    </row>
    <row r="104" spans="1:6" s="30" customFormat="1" ht="15" customHeight="1">
      <c r="A104" s="23"/>
      <c r="B104" s="19" t="s">
        <v>59</v>
      </c>
      <c r="C104" s="39">
        <v>8460</v>
      </c>
      <c r="D104" s="77"/>
      <c r="E104"/>
      <c r="F104" s="75"/>
    </row>
    <row r="105" spans="2:6" s="30" customFormat="1" ht="15" customHeight="1">
      <c r="B105" s="19" t="s">
        <v>62</v>
      </c>
      <c r="C105" s="30">
        <v>13300</v>
      </c>
      <c r="D105" s="77"/>
      <c r="E105"/>
      <c r="F105" s="75"/>
    </row>
    <row r="106" spans="1:7" s="30" customFormat="1" ht="15" customHeight="1">
      <c r="A106" s="23"/>
      <c r="B106" s="19" t="s">
        <v>63</v>
      </c>
      <c r="C106" s="39">
        <v>20</v>
      </c>
      <c r="D106" s="77"/>
      <c r="E106" s="79"/>
      <c r="F106" s="75"/>
      <c r="G106" s="75"/>
    </row>
    <row r="107" spans="1:6" s="30" customFormat="1" ht="15" customHeight="1">
      <c r="A107" s="23"/>
      <c r="B107" s="19"/>
      <c r="C107" s="54">
        <f>SUM(C97:C106)</f>
        <v>730890</v>
      </c>
      <c r="D107" s="77">
        <v>6494500</v>
      </c>
      <c r="E107"/>
      <c r="F107" s="75"/>
    </row>
    <row r="108" spans="1:6" s="30" customFormat="1" ht="15" customHeight="1" thickBot="1">
      <c r="A108" s="23"/>
      <c r="B108" s="19"/>
      <c r="C108" s="39"/>
      <c r="D108" s="77"/>
      <c r="E108"/>
      <c r="F108" s="75"/>
    </row>
    <row r="109" spans="1:6" s="30" customFormat="1" ht="15" customHeight="1" thickBot="1">
      <c r="A109" s="53" t="s">
        <v>24</v>
      </c>
      <c r="B109" s="12"/>
      <c r="C109" s="39"/>
      <c r="D109" s="77"/>
      <c r="E109" s="79"/>
      <c r="F109" s="75"/>
    </row>
    <row r="110" spans="1:6" s="30" customFormat="1" ht="15" customHeight="1">
      <c r="A110" s="23"/>
      <c r="B110" s="19" t="s">
        <v>54</v>
      </c>
      <c r="C110" s="39">
        <v>5000</v>
      </c>
      <c r="D110" s="77"/>
      <c r="E110"/>
      <c r="F110" s="75"/>
    </row>
    <row r="111" spans="1:6" s="30" customFormat="1" ht="15" customHeight="1">
      <c r="A111" s="23"/>
      <c r="B111" s="19"/>
      <c r="C111" s="54">
        <f>SUM(C110)</f>
        <v>5000</v>
      </c>
      <c r="D111" s="80" t="s">
        <v>55</v>
      </c>
      <c r="E111"/>
      <c r="F111" s="75"/>
    </row>
    <row r="112" spans="1:6" s="30" customFormat="1" ht="15" customHeight="1" thickBot="1">
      <c r="A112" s="23"/>
      <c r="B112" s="19"/>
      <c r="C112" s="54"/>
      <c r="D112" s="80"/>
      <c r="E112" s="79"/>
      <c r="F112" s="75"/>
    </row>
    <row r="113" spans="1:6" s="30" customFormat="1" ht="15" customHeight="1" thickBot="1">
      <c r="A113" s="53" t="s">
        <v>25</v>
      </c>
      <c r="B113" s="12"/>
      <c r="C113" s="39"/>
      <c r="D113" s="77"/>
      <c r="E113"/>
      <c r="F113" s="75"/>
    </row>
    <row r="114" spans="1:6" s="30" customFormat="1" ht="15" customHeight="1">
      <c r="A114" s="23"/>
      <c r="B114" s="19" t="s">
        <v>63</v>
      </c>
      <c r="C114" s="39">
        <v>0</v>
      </c>
      <c r="D114" s="77"/>
      <c r="E114"/>
      <c r="F114" s="75"/>
    </row>
    <row r="115" spans="1:6" s="30" customFormat="1" ht="15" customHeight="1">
      <c r="A115" s="23"/>
      <c r="B115" s="19"/>
      <c r="C115" s="54">
        <f>SUM(C114)</f>
        <v>0</v>
      </c>
      <c r="D115" s="80" t="s">
        <v>55</v>
      </c>
      <c r="E115"/>
      <c r="F115" s="75"/>
    </row>
    <row r="116" spans="1:6" s="30" customFormat="1" ht="15" customHeight="1" thickBot="1">
      <c r="A116" s="23"/>
      <c r="B116" s="19"/>
      <c r="C116" s="39"/>
      <c r="D116" s="80"/>
      <c r="E116"/>
      <c r="F116" s="75"/>
    </row>
    <row r="117" spans="1:6" s="30" customFormat="1" ht="15" customHeight="1" thickBot="1">
      <c r="A117" s="53" t="s">
        <v>26</v>
      </c>
      <c r="B117" s="12"/>
      <c r="C117" s="39"/>
      <c r="D117" s="77"/>
      <c r="E117" s="79"/>
      <c r="F117" s="75"/>
    </row>
    <row r="118" spans="1:6" s="30" customFormat="1" ht="15" customHeight="1">
      <c r="A118" s="23"/>
      <c r="B118" s="19" t="s">
        <v>56</v>
      </c>
      <c r="C118" s="39">
        <v>60320</v>
      </c>
      <c r="D118" s="77"/>
      <c r="E118"/>
      <c r="F118" s="75"/>
    </row>
    <row r="119" spans="1:6" s="30" customFormat="1" ht="15" customHeight="1">
      <c r="A119" s="23"/>
      <c r="B119" s="19" t="s">
        <v>54</v>
      </c>
      <c r="C119" s="39">
        <v>112080</v>
      </c>
      <c r="D119" s="77"/>
      <c r="E119"/>
      <c r="F119" s="75"/>
    </row>
    <row r="120" spans="1:6" s="30" customFormat="1" ht="15" customHeight="1">
      <c r="A120" s="23"/>
      <c r="B120" s="19" t="s">
        <v>69</v>
      </c>
      <c r="C120" s="39">
        <v>1000</v>
      </c>
      <c r="D120" s="77"/>
      <c r="E120" s="79"/>
      <c r="F120" s="75"/>
    </row>
    <row r="121" spans="1:6" s="30" customFormat="1" ht="15" customHeight="1">
      <c r="A121" s="23"/>
      <c r="B121" s="19"/>
      <c r="C121" s="54">
        <f>SUM(C118:C120)</f>
        <v>173400</v>
      </c>
      <c r="D121" s="77">
        <v>1631890</v>
      </c>
      <c r="E121"/>
      <c r="F121" s="75"/>
    </row>
    <row r="122" spans="1:6" s="30" customFormat="1" ht="15" customHeight="1">
      <c r="A122" s="23"/>
      <c r="B122" s="19"/>
      <c r="C122" s="54"/>
      <c r="D122" s="77"/>
      <c r="E122"/>
      <c r="F122" s="75"/>
    </row>
    <row r="123" spans="1:6" s="30" customFormat="1" ht="15" customHeight="1" thickBot="1">
      <c r="A123" s="23"/>
      <c r="B123" s="19"/>
      <c r="C123" s="39"/>
      <c r="D123" s="77"/>
      <c r="E123"/>
      <c r="F123" s="75"/>
    </row>
    <row r="124" spans="1:6" s="30" customFormat="1" ht="15" customHeight="1" thickBot="1">
      <c r="A124" s="53" t="s">
        <v>27</v>
      </c>
      <c r="B124" s="12"/>
      <c r="C124" s="39"/>
      <c r="D124" s="77"/>
      <c r="E124"/>
      <c r="F124" s="75"/>
    </row>
    <row r="125" spans="1:6" s="30" customFormat="1" ht="15" customHeight="1">
      <c r="A125" s="23"/>
      <c r="B125" s="19" t="s">
        <v>61</v>
      </c>
      <c r="C125" s="39">
        <v>25910</v>
      </c>
      <c r="D125" s="77"/>
      <c r="E125"/>
      <c r="F125" s="75"/>
    </row>
    <row r="126" spans="1:6" s="30" customFormat="1" ht="15" customHeight="1">
      <c r="A126" s="52"/>
      <c r="B126" s="12"/>
      <c r="C126" s="54">
        <f>SUM(C125)</f>
        <v>25910</v>
      </c>
      <c r="D126" s="80" t="s">
        <v>55</v>
      </c>
      <c r="E126"/>
      <c r="F126" s="75"/>
    </row>
    <row r="127" spans="1:6" s="30" customFormat="1" ht="15" customHeight="1" thickBot="1">
      <c r="A127" s="52"/>
      <c r="B127" s="12"/>
      <c r="C127" s="54"/>
      <c r="D127" s="80"/>
      <c r="E127"/>
      <c r="F127" s="75"/>
    </row>
    <row r="128" spans="1:6" s="30" customFormat="1" ht="15" customHeight="1" thickBot="1">
      <c r="A128" s="53" t="s">
        <v>28</v>
      </c>
      <c r="B128" s="12"/>
      <c r="C128" s="39"/>
      <c r="D128" s="77"/>
      <c r="E128"/>
      <c r="F128" s="75"/>
    </row>
    <row r="129" spans="1:6" s="30" customFormat="1" ht="15" customHeight="1">
      <c r="A129" s="23"/>
      <c r="B129" s="19" t="s">
        <v>60</v>
      </c>
      <c r="C129" s="39">
        <v>6940</v>
      </c>
      <c r="D129" s="77"/>
      <c r="E129"/>
      <c r="F129" s="75"/>
    </row>
    <row r="130" spans="1:6" s="30" customFormat="1" ht="15" customHeight="1">
      <c r="A130" s="23"/>
      <c r="B130" s="19" t="s">
        <v>61</v>
      </c>
      <c r="C130" s="39">
        <v>241990</v>
      </c>
      <c r="D130" s="77"/>
      <c r="E130"/>
      <c r="F130" s="75"/>
    </row>
    <row r="131" spans="1:6" s="30" customFormat="1" ht="15" customHeight="1">
      <c r="A131" s="23"/>
      <c r="B131" s="19" t="s">
        <v>56</v>
      </c>
      <c r="C131" s="39">
        <v>82250</v>
      </c>
      <c r="D131" s="77"/>
      <c r="E131"/>
      <c r="F131" s="75"/>
    </row>
    <row r="132" spans="1:6" s="30" customFormat="1" ht="15" customHeight="1">
      <c r="A132" s="23"/>
      <c r="B132" s="19" t="s">
        <v>54</v>
      </c>
      <c r="C132" s="39">
        <v>13810</v>
      </c>
      <c r="D132" s="77"/>
      <c r="E132"/>
      <c r="F132" s="75"/>
    </row>
    <row r="133" spans="1:6" s="30" customFormat="1" ht="15" customHeight="1">
      <c r="A133" s="23"/>
      <c r="B133" s="19" t="s">
        <v>57</v>
      </c>
      <c r="C133" s="39">
        <v>1190</v>
      </c>
      <c r="D133" s="77"/>
      <c r="E133"/>
      <c r="F133" s="75"/>
    </row>
    <row r="134" spans="2:6" s="30" customFormat="1" ht="15" customHeight="1">
      <c r="B134" s="19" t="s">
        <v>71</v>
      </c>
      <c r="C134" s="39">
        <v>8320</v>
      </c>
      <c r="D134" s="77"/>
      <c r="E134"/>
      <c r="F134" s="75"/>
    </row>
    <row r="135" spans="2:6" s="30" customFormat="1" ht="15" customHeight="1">
      <c r="B135" s="19" t="s">
        <v>58</v>
      </c>
      <c r="C135" s="39">
        <v>3230</v>
      </c>
      <c r="D135" s="77"/>
      <c r="E135"/>
      <c r="F135" s="75"/>
    </row>
    <row r="136" spans="1:6" s="30" customFormat="1" ht="15" customHeight="1">
      <c r="A136" s="23"/>
      <c r="B136" s="19" t="s">
        <v>69</v>
      </c>
      <c r="C136" s="39">
        <v>12750</v>
      </c>
      <c r="D136" s="77"/>
      <c r="E136" s="79"/>
      <c r="F136" s="75"/>
    </row>
    <row r="137" spans="1:6" s="30" customFormat="1" ht="15" customHeight="1">
      <c r="A137" s="23"/>
      <c r="B137" s="19" t="s">
        <v>64</v>
      </c>
      <c r="C137" s="39">
        <v>41410</v>
      </c>
      <c r="D137" s="77"/>
      <c r="E137"/>
      <c r="F137" s="75"/>
    </row>
    <row r="138" spans="1:6" s="30" customFormat="1" ht="15" customHeight="1">
      <c r="A138" s="23"/>
      <c r="B138" s="19" t="s">
        <v>67</v>
      </c>
      <c r="C138" s="39">
        <v>28160</v>
      </c>
      <c r="D138" s="77"/>
      <c r="E138"/>
      <c r="F138" s="75"/>
    </row>
    <row r="139" spans="1:6" s="30" customFormat="1" ht="15" customHeight="1">
      <c r="A139" s="23"/>
      <c r="B139" s="19" t="s">
        <v>70</v>
      </c>
      <c r="C139" s="39">
        <v>2440</v>
      </c>
      <c r="D139" s="77"/>
      <c r="E139"/>
      <c r="F139" s="75"/>
    </row>
    <row r="140" spans="1:6" s="30" customFormat="1" ht="15" customHeight="1">
      <c r="A140" s="23"/>
      <c r="B140" s="19" t="s">
        <v>59</v>
      </c>
      <c r="C140" s="39">
        <v>38520</v>
      </c>
      <c r="D140" s="77"/>
      <c r="E140"/>
      <c r="F140" s="75"/>
    </row>
    <row r="141" spans="1:6" s="30" customFormat="1" ht="15" customHeight="1">
      <c r="A141" s="23"/>
      <c r="B141" s="19" t="s">
        <v>62</v>
      </c>
      <c r="C141" s="39">
        <v>37900</v>
      </c>
      <c r="D141" s="77"/>
      <c r="E141"/>
      <c r="F141" s="75"/>
    </row>
    <row r="142" spans="1:6" s="30" customFormat="1" ht="15" customHeight="1">
      <c r="A142" s="23"/>
      <c r="B142" s="19" t="s">
        <v>63</v>
      </c>
      <c r="C142" s="39">
        <v>75110</v>
      </c>
      <c r="D142" s="77"/>
      <c r="E142"/>
      <c r="F142" s="75"/>
    </row>
    <row r="143" spans="1:6" s="30" customFormat="1" ht="15" customHeight="1">
      <c r="A143" s="23"/>
      <c r="B143" s="19" t="s">
        <v>65</v>
      </c>
      <c r="C143" s="39">
        <v>14750</v>
      </c>
      <c r="D143" s="77"/>
      <c r="E143"/>
      <c r="F143" s="75"/>
    </row>
    <row r="144" spans="1:6" s="30" customFormat="1" ht="15" customHeight="1">
      <c r="A144" s="23"/>
      <c r="B144" s="19"/>
      <c r="C144" s="54">
        <f>SUM(C129:C143)</f>
        <v>608770</v>
      </c>
      <c r="D144" s="77">
        <v>7136800</v>
      </c>
      <c r="E144"/>
      <c r="F144" s="75"/>
    </row>
    <row r="145" spans="1:6" s="30" customFormat="1" ht="15" customHeight="1" thickBot="1">
      <c r="A145" s="23"/>
      <c r="B145" s="19"/>
      <c r="C145" s="39"/>
      <c r="D145" s="77"/>
      <c r="E145"/>
      <c r="F145" s="75"/>
    </row>
    <row r="146" spans="1:6" s="30" customFormat="1" ht="15" customHeight="1" thickBot="1">
      <c r="A146" s="53" t="s">
        <v>29</v>
      </c>
      <c r="B146" s="12"/>
      <c r="C146" s="39"/>
      <c r="D146" s="77"/>
      <c r="E146"/>
      <c r="F146" s="75"/>
    </row>
    <row r="147" spans="1:6" s="30" customFormat="1" ht="15" customHeight="1">
      <c r="A147" s="23"/>
      <c r="B147" s="19" t="s">
        <v>60</v>
      </c>
      <c r="C147" s="39">
        <v>324560</v>
      </c>
      <c r="D147" s="77"/>
      <c r="E147"/>
      <c r="F147" s="75"/>
    </row>
    <row r="148" spans="1:6" s="30" customFormat="1" ht="15" customHeight="1">
      <c r="A148" s="23"/>
      <c r="B148" s="19" t="s">
        <v>61</v>
      </c>
      <c r="C148" s="39">
        <v>2537710</v>
      </c>
      <c r="D148" s="77"/>
      <c r="E148"/>
      <c r="F148" s="75"/>
    </row>
    <row r="149" spans="1:6" s="30" customFormat="1" ht="15" customHeight="1">
      <c r="A149" s="23"/>
      <c r="B149" s="19" t="s">
        <v>56</v>
      </c>
      <c r="C149" s="39">
        <v>1707250</v>
      </c>
      <c r="D149" s="77"/>
      <c r="E149"/>
      <c r="F149" s="75"/>
    </row>
    <row r="150" spans="1:6" s="30" customFormat="1" ht="15" customHeight="1">
      <c r="A150" s="23"/>
      <c r="B150" s="19" t="s">
        <v>54</v>
      </c>
      <c r="C150" s="39">
        <v>304310</v>
      </c>
      <c r="D150" s="77"/>
      <c r="E150"/>
      <c r="F150" s="75"/>
    </row>
    <row r="151" spans="1:6" s="30" customFormat="1" ht="15" customHeight="1">
      <c r="A151" s="23"/>
      <c r="B151" s="19" t="s">
        <v>57</v>
      </c>
      <c r="C151" s="39">
        <v>15940</v>
      </c>
      <c r="D151" s="77"/>
      <c r="E151"/>
      <c r="F151" s="75"/>
    </row>
    <row r="152" spans="1:6" s="30" customFormat="1" ht="15" customHeight="1">
      <c r="A152" s="23"/>
      <c r="B152" s="19" t="s">
        <v>71</v>
      </c>
      <c r="C152" s="39">
        <v>145300</v>
      </c>
      <c r="D152" s="77"/>
      <c r="E152"/>
      <c r="F152" s="75"/>
    </row>
    <row r="153" spans="1:6" s="30" customFormat="1" ht="15" customHeight="1">
      <c r="A153" s="23"/>
      <c r="B153" s="19" t="s">
        <v>58</v>
      </c>
      <c r="C153" s="39">
        <v>508800</v>
      </c>
      <c r="D153" s="77"/>
      <c r="E153" s="79"/>
      <c r="F153" s="75"/>
    </row>
    <row r="154" spans="1:6" s="30" customFormat="1" ht="15" customHeight="1">
      <c r="A154" s="23"/>
      <c r="B154" s="19" t="s">
        <v>69</v>
      </c>
      <c r="C154" s="39">
        <v>530390</v>
      </c>
      <c r="D154" s="77"/>
      <c r="E154"/>
      <c r="F154" s="75"/>
    </row>
    <row r="155" spans="1:6" s="30" customFormat="1" ht="15" customHeight="1">
      <c r="A155" s="23"/>
      <c r="B155" s="19" t="s">
        <v>64</v>
      </c>
      <c r="C155" s="39">
        <v>731970</v>
      </c>
      <c r="D155" s="77"/>
      <c r="E155"/>
      <c r="F155" s="75"/>
    </row>
    <row r="156" spans="1:6" s="30" customFormat="1" ht="15" customHeight="1">
      <c r="A156" s="23"/>
      <c r="B156" s="19" t="s">
        <v>67</v>
      </c>
      <c r="C156" s="39">
        <v>420270</v>
      </c>
      <c r="D156" s="77"/>
      <c r="E156"/>
      <c r="F156" s="75"/>
    </row>
    <row r="157" spans="1:6" s="30" customFormat="1" ht="15" customHeight="1">
      <c r="A157" s="23"/>
      <c r="B157" s="19" t="s">
        <v>70</v>
      </c>
      <c r="C157" s="39">
        <v>79740</v>
      </c>
      <c r="D157" s="77"/>
      <c r="E157"/>
      <c r="F157" s="75"/>
    </row>
    <row r="158" spans="1:6" s="30" customFormat="1" ht="15" customHeight="1">
      <c r="A158" s="23"/>
      <c r="B158" s="19" t="s">
        <v>59</v>
      </c>
      <c r="C158" s="39">
        <v>1300580</v>
      </c>
      <c r="D158" s="77"/>
      <c r="E158"/>
      <c r="F158" s="75"/>
    </row>
    <row r="159" spans="1:6" s="30" customFormat="1" ht="15" customHeight="1">
      <c r="A159" s="23"/>
      <c r="B159" s="19" t="s">
        <v>62</v>
      </c>
      <c r="C159" s="39">
        <v>537660</v>
      </c>
      <c r="D159" s="77"/>
      <c r="E159"/>
      <c r="F159" s="75"/>
    </row>
    <row r="160" spans="1:6" s="30" customFormat="1" ht="15" customHeight="1">
      <c r="A160" s="23"/>
      <c r="B160" s="19" t="s">
        <v>63</v>
      </c>
      <c r="C160" s="39">
        <v>26820</v>
      </c>
      <c r="D160" s="77"/>
      <c r="E160"/>
      <c r="F160" s="75"/>
    </row>
    <row r="161" spans="1:6" s="30" customFormat="1" ht="15" customHeight="1">
      <c r="A161" s="23"/>
      <c r="B161" s="19" t="s">
        <v>65</v>
      </c>
      <c r="C161" s="39">
        <v>96260</v>
      </c>
      <c r="D161" s="77"/>
      <c r="E161"/>
      <c r="F161" s="75"/>
    </row>
    <row r="162" spans="1:6" s="30" customFormat="1" ht="15" customHeight="1">
      <c r="A162" s="23"/>
      <c r="B162" s="19"/>
      <c r="C162" s="54">
        <f>SUM(C147:C161)</f>
        <v>9267560</v>
      </c>
      <c r="D162" s="77">
        <v>116341800</v>
      </c>
      <c r="E162"/>
      <c r="F162" s="75"/>
    </row>
    <row r="163" spans="1:6" s="30" customFormat="1" ht="15" customHeight="1" thickBot="1">
      <c r="A163" s="23"/>
      <c r="B163" s="19"/>
      <c r="C163" s="39"/>
      <c r="D163" s="77"/>
      <c r="E163"/>
      <c r="F163" s="75"/>
    </row>
    <row r="164" spans="1:6" s="30" customFormat="1" ht="15" customHeight="1" thickBot="1">
      <c r="A164" s="53" t="s">
        <v>30</v>
      </c>
      <c r="B164" s="12"/>
      <c r="C164" s="39"/>
      <c r="D164" s="77"/>
      <c r="E164"/>
      <c r="F164" s="75"/>
    </row>
    <row r="165" spans="1:6" s="30" customFormat="1" ht="15" customHeight="1">
      <c r="A165" s="23"/>
      <c r="B165" s="19" t="s">
        <v>60</v>
      </c>
      <c r="C165" s="39">
        <v>1965420</v>
      </c>
      <c r="D165" s="77"/>
      <c r="E165"/>
      <c r="F165" s="75"/>
    </row>
    <row r="166" spans="1:6" s="30" customFormat="1" ht="15" customHeight="1">
      <c r="A166" s="23"/>
      <c r="B166" s="19" t="s">
        <v>61</v>
      </c>
      <c r="C166" s="39">
        <v>3277800</v>
      </c>
      <c r="D166" s="77"/>
      <c r="E166"/>
      <c r="F166" s="75"/>
    </row>
    <row r="167" spans="1:6" s="30" customFormat="1" ht="15" customHeight="1">
      <c r="A167" s="23"/>
      <c r="B167" s="19" t="s">
        <v>56</v>
      </c>
      <c r="C167" s="39">
        <v>3656690</v>
      </c>
      <c r="D167" s="77"/>
      <c r="E167"/>
      <c r="F167" s="75"/>
    </row>
    <row r="168" spans="1:6" s="30" customFormat="1" ht="15" customHeight="1">
      <c r="A168" s="23"/>
      <c r="B168" s="19" t="s">
        <v>54</v>
      </c>
      <c r="C168" s="39">
        <v>1489060</v>
      </c>
      <c r="D168" s="77"/>
      <c r="E168"/>
      <c r="F168" s="75"/>
    </row>
    <row r="169" spans="1:6" s="30" customFormat="1" ht="15" customHeight="1">
      <c r="A169" s="23"/>
      <c r="B169" s="19" t="s">
        <v>57</v>
      </c>
      <c r="C169" s="39">
        <v>342920</v>
      </c>
      <c r="D169" s="77"/>
      <c r="E169"/>
      <c r="F169" s="75"/>
    </row>
    <row r="170" spans="1:6" s="30" customFormat="1" ht="15" customHeight="1">
      <c r="A170" s="23"/>
      <c r="B170" s="19" t="s">
        <v>71</v>
      </c>
      <c r="C170" s="39">
        <v>844710</v>
      </c>
      <c r="D170" s="77"/>
      <c r="E170"/>
      <c r="F170" s="75"/>
    </row>
    <row r="171" spans="1:6" s="30" customFormat="1" ht="15" customHeight="1">
      <c r="A171" s="23"/>
      <c r="B171" s="19" t="s">
        <v>58</v>
      </c>
      <c r="C171" s="39">
        <v>803280</v>
      </c>
      <c r="D171" s="77"/>
      <c r="E171" s="79"/>
      <c r="F171" s="75"/>
    </row>
    <row r="172" spans="1:6" s="30" customFormat="1" ht="15" customHeight="1">
      <c r="A172" s="23"/>
      <c r="B172" s="19" t="s">
        <v>69</v>
      </c>
      <c r="C172" s="39">
        <v>1239770</v>
      </c>
      <c r="D172" s="77"/>
      <c r="E172"/>
      <c r="F172" s="75"/>
    </row>
    <row r="173" spans="1:6" s="30" customFormat="1" ht="15" customHeight="1">
      <c r="A173" s="23"/>
      <c r="B173" s="19" t="s">
        <v>64</v>
      </c>
      <c r="C173" s="39">
        <v>837620</v>
      </c>
      <c r="D173" s="77"/>
      <c r="E173"/>
      <c r="F173" s="75"/>
    </row>
    <row r="174" spans="1:6" s="30" customFormat="1" ht="15" customHeight="1">
      <c r="A174" s="23"/>
      <c r="B174" s="19" t="s">
        <v>67</v>
      </c>
      <c r="C174" s="39">
        <v>561570</v>
      </c>
      <c r="D174" s="77"/>
      <c r="E174"/>
      <c r="F174" s="75"/>
    </row>
    <row r="175" spans="1:6" s="30" customFormat="1" ht="15" customHeight="1">
      <c r="A175" s="23"/>
      <c r="B175" s="19" t="s">
        <v>70</v>
      </c>
      <c r="C175" s="39">
        <v>216030</v>
      </c>
      <c r="D175" s="77"/>
      <c r="E175"/>
      <c r="F175" s="75"/>
    </row>
    <row r="176" spans="1:6" s="30" customFormat="1" ht="15" customHeight="1">
      <c r="A176" s="23"/>
      <c r="B176" s="19" t="s">
        <v>59</v>
      </c>
      <c r="C176" s="39">
        <v>3066920</v>
      </c>
      <c r="D176" s="77"/>
      <c r="E176"/>
      <c r="F176" s="75"/>
    </row>
    <row r="177" spans="1:6" s="30" customFormat="1" ht="15" customHeight="1">
      <c r="A177" s="23"/>
      <c r="B177" s="19" t="s">
        <v>62</v>
      </c>
      <c r="C177" s="39">
        <v>1284530</v>
      </c>
      <c r="D177" s="77"/>
      <c r="E177"/>
      <c r="F177" s="75"/>
    </row>
    <row r="178" spans="1:6" s="30" customFormat="1" ht="15" customHeight="1">
      <c r="A178" s="23"/>
      <c r="B178" s="19" t="s">
        <v>63</v>
      </c>
      <c r="C178" s="39">
        <v>227910</v>
      </c>
      <c r="D178" s="77"/>
      <c r="E178"/>
      <c r="F178" s="75"/>
    </row>
    <row r="179" spans="1:6" s="30" customFormat="1" ht="15" customHeight="1">
      <c r="A179" s="23"/>
      <c r="B179" s="19" t="s">
        <v>65</v>
      </c>
      <c r="C179" s="39">
        <v>701120</v>
      </c>
      <c r="D179" s="77"/>
      <c r="E179"/>
      <c r="F179" s="75"/>
    </row>
    <row r="180" spans="1:6" s="30" customFormat="1" ht="15" customHeight="1">
      <c r="A180" s="23"/>
      <c r="B180" s="19" t="s">
        <v>72</v>
      </c>
      <c r="C180" s="39">
        <v>4580</v>
      </c>
      <c r="D180" s="77"/>
      <c r="E180"/>
      <c r="F180" s="75"/>
    </row>
    <row r="181" spans="1:6" s="30" customFormat="1" ht="15" customHeight="1">
      <c r="A181" s="23"/>
      <c r="B181" s="19"/>
      <c r="C181" s="54">
        <f>SUM(C165:C180)</f>
        <v>20519930</v>
      </c>
      <c r="D181" s="77">
        <v>189855560</v>
      </c>
      <c r="E181"/>
      <c r="F181" s="75"/>
    </row>
    <row r="182" spans="1:6" s="30" customFormat="1" ht="15" customHeight="1">
      <c r="A182" s="23"/>
      <c r="B182" s="19"/>
      <c r="C182" s="54"/>
      <c r="D182" s="77"/>
      <c r="E182"/>
      <c r="F182" s="75"/>
    </row>
    <row r="183" spans="1:6" s="30" customFormat="1" ht="15" customHeight="1" thickBot="1">
      <c r="A183" s="23"/>
      <c r="B183" s="19"/>
      <c r="C183" s="39"/>
      <c r="D183" s="77"/>
      <c r="E183"/>
      <c r="F183" s="75"/>
    </row>
    <row r="184" spans="1:6" s="30" customFormat="1" ht="15" customHeight="1" thickBot="1">
      <c r="A184" s="53" t="s">
        <v>31</v>
      </c>
      <c r="B184" s="12"/>
      <c r="C184" s="39"/>
      <c r="D184" s="77"/>
      <c r="E184"/>
      <c r="F184" s="75"/>
    </row>
    <row r="185" spans="1:6" s="30" customFormat="1" ht="15" customHeight="1">
      <c r="A185" s="23"/>
      <c r="B185" s="19" t="s">
        <v>60</v>
      </c>
      <c r="C185" s="39">
        <v>375490</v>
      </c>
      <c r="D185" s="77"/>
      <c r="E185" s="79"/>
      <c r="F185" s="75"/>
    </row>
    <row r="186" spans="1:6" s="30" customFormat="1" ht="15" customHeight="1">
      <c r="A186" s="23"/>
      <c r="B186" s="19" t="s">
        <v>61</v>
      </c>
      <c r="C186" s="39">
        <v>475690</v>
      </c>
      <c r="D186" s="77"/>
      <c r="E186"/>
      <c r="F186" s="75"/>
    </row>
    <row r="187" spans="1:6" s="30" customFormat="1" ht="15" customHeight="1">
      <c r="A187" s="23"/>
      <c r="B187" s="19" t="s">
        <v>56</v>
      </c>
      <c r="C187" s="39">
        <v>1242880</v>
      </c>
      <c r="D187" s="77"/>
      <c r="E187"/>
      <c r="F187" s="75"/>
    </row>
    <row r="188" spans="1:6" s="30" customFormat="1" ht="15" customHeight="1">
      <c r="A188" s="23"/>
      <c r="B188" s="19" t="s">
        <v>54</v>
      </c>
      <c r="C188" s="39">
        <v>300640</v>
      </c>
      <c r="D188" s="77"/>
      <c r="E188"/>
      <c r="F188" s="75"/>
    </row>
    <row r="189" spans="1:6" s="30" customFormat="1" ht="15" customHeight="1">
      <c r="A189" s="23"/>
      <c r="B189" s="19" t="s">
        <v>71</v>
      </c>
      <c r="C189" s="39">
        <v>56850</v>
      </c>
      <c r="D189" s="77"/>
      <c r="E189"/>
      <c r="F189" s="75"/>
    </row>
    <row r="190" spans="1:6" s="30" customFormat="1" ht="15" customHeight="1">
      <c r="A190" s="23"/>
      <c r="B190" s="19" t="s">
        <v>58</v>
      </c>
      <c r="C190" s="39">
        <v>131610</v>
      </c>
      <c r="D190" s="77"/>
      <c r="E190"/>
      <c r="F190" s="75"/>
    </row>
    <row r="191" spans="1:6" s="30" customFormat="1" ht="15" customHeight="1">
      <c r="A191" s="23"/>
      <c r="B191" s="19" t="s">
        <v>69</v>
      </c>
      <c r="C191" s="39">
        <v>276220</v>
      </c>
      <c r="D191" s="77"/>
      <c r="E191"/>
      <c r="F191" s="75"/>
    </row>
    <row r="192" spans="1:6" s="30" customFormat="1" ht="15" customHeight="1">
      <c r="A192" s="23"/>
      <c r="B192" s="19" t="s">
        <v>64</v>
      </c>
      <c r="C192" s="39">
        <v>218670</v>
      </c>
      <c r="D192" s="77"/>
      <c r="E192"/>
      <c r="F192" s="75"/>
    </row>
    <row r="193" spans="1:6" s="30" customFormat="1" ht="15" customHeight="1">
      <c r="A193" s="23"/>
      <c r="B193" s="19" t="s">
        <v>67</v>
      </c>
      <c r="C193" s="39">
        <v>173770</v>
      </c>
      <c r="D193" s="77"/>
      <c r="E193"/>
      <c r="F193" s="75"/>
    </row>
    <row r="194" spans="1:6" s="30" customFormat="1" ht="15" customHeight="1">
      <c r="A194" s="23"/>
      <c r="B194" s="19" t="s">
        <v>59</v>
      </c>
      <c r="C194" s="39">
        <v>406280</v>
      </c>
      <c r="D194" s="77"/>
      <c r="E194"/>
      <c r="F194" s="75"/>
    </row>
    <row r="195" spans="2:6" s="30" customFormat="1" ht="15" customHeight="1">
      <c r="B195" s="19" t="s">
        <v>62</v>
      </c>
      <c r="C195" s="39">
        <v>57380</v>
      </c>
      <c r="D195" s="77"/>
      <c r="E195"/>
      <c r="F195" s="75"/>
    </row>
    <row r="196" spans="2:6" s="30" customFormat="1" ht="15" customHeight="1">
      <c r="B196" s="19" t="s">
        <v>63</v>
      </c>
      <c r="C196" s="39">
        <v>17440</v>
      </c>
      <c r="D196" s="77"/>
      <c r="E196"/>
      <c r="F196" s="75"/>
    </row>
    <row r="197" spans="1:6" s="30" customFormat="1" ht="15" customHeight="1">
      <c r="A197" s="23"/>
      <c r="B197" s="19" t="s">
        <v>65</v>
      </c>
      <c r="C197" s="39">
        <v>34780</v>
      </c>
      <c r="D197" s="77"/>
      <c r="E197"/>
      <c r="F197" s="75"/>
    </row>
    <row r="198" spans="1:6" s="30" customFormat="1" ht="15" customHeight="1">
      <c r="A198" s="23"/>
      <c r="B198" s="19"/>
      <c r="C198" s="54">
        <f>SUM(C185:C197)</f>
        <v>3767700</v>
      </c>
      <c r="D198" s="77">
        <v>20028350</v>
      </c>
      <c r="E198"/>
      <c r="F198" s="75"/>
    </row>
    <row r="199" spans="1:6" s="30" customFormat="1" ht="15" customHeight="1" thickBot="1">
      <c r="A199" s="23"/>
      <c r="B199" s="19"/>
      <c r="C199" s="39"/>
      <c r="D199" s="77"/>
      <c r="E199"/>
      <c r="F199" s="75"/>
    </row>
    <row r="200" spans="1:6" s="30" customFormat="1" ht="15" customHeight="1" thickBot="1">
      <c r="A200" s="53" t="s">
        <v>32</v>
      </c>
      <c r="B200" s="12"/>
      <c r="C200" s="39"/>
      <c r="D200" s="77"/>
      <c r="E200" s="79"/>
      <c r="F200" s="75"/>
    </row>
    <row r="201" spans="1:6" s="30" customFormat="1" ht="15" customHeight="1">
      <c r="A201" s="23"/>
      <c r="B201" s="19" t="s">
        <v>60</v>
      </c>
      <c r="C201" s="39">
        <v>205960</v>
      </c>
      <c r="D201" s="77"/>
      <c r="E201"/>
      <c r="F201" s="75"/>
    </row>
    <row r="202" spans="1:6" s="30" customFormat="1" ht="15" customHeight="1">
      <c r="A202" s="23"/>
      <c r="B202" s="19" t="s">
        <v>61</v>
      </c>
      <c r="C202" s="39">
        <v>587300</v>
      </c>
      <c r="D202" s="77"/>
      <c r="E202"/>
      <c r="F202" s="75"/>
    </row>
    <row r="203" spans="1:6" s="30" customFormat="1" ht="15" customHeight="1">
      <c r="A203" s="23"/>
      <c r="B203" s="19" t="s">
        <v>56</v>
      </c>
      <c r="C203" s="39">
        <v>830610</v>
      </c>
      <c r="D203" s="77"/>
      <c r="E203"/>
      <c r="F203" s="75"/>
    </row>
    <row r="204" spans="1:6" s="30" customFormat="1" ht="15" customHeight="1">
      <c r="A204" s="23"/>
      <c r="B204" s="19" t="s">
        <v>54</v>
      </c>
      <c r="C204" s="39">
        <v>69350</v>
      </c>
      <c r="D204" s="77"/>
      <c r="E204"/>
      <c r="F204" s="75"/>
    </row>
    <row r="205" spans="1:6" s="30" customFormat="1" ht="15" customHeight="1">
      <c r="A205" s="23"/>
      <c r="B205" s="19" t="s">
        <v>71</v>
      </c>
      <c r="C205" s="30">
        <v>0</v>
      </c>
      <c r="D205" s="77"/>
      <c r="E205" s="79"/>
      <c r="F205" s="75"/>
    </row>
    <row r="206" spans="1:6" s="30" customFormat="1" ht="15" customHeight="1">
      <c r="A206" s="23"/>
      <c r="B206" s="19" t="s">
        <v>58</v>
      </c>
      <c r="C206" s="39">
        <v>101700</v>
      </c>
      <c r="D206" s="77"/>
      <c r="E206"/>
      <c r="F206" s="75"/>
    </row>
    <row r="207" spans="1:6" s="30" customFormat="1" ht="15" customHeight="1">
      <c r="A207" s="23"/>
      <c r="B207" s="19" t="s">
        <v>69</v>
      </c>
      <c r="C207" s="39">
        <v>44680</v>
      </c>
      <c r="D207" s="77"/>
      <c r="E207"/>
      <c r="F207" s="75"/>
    </row>
    <row r="208" spans="1:6" s="30" customFormat="1" ht="15" customHeight="1">
      <c r="A208" s="23"/>
      <c r="B208" s="19" t="s">
        <v>64</v>
      </c>
      <c r="C208" s="39">
        <v>15780</v>
      </c>
      <c r="D208" s="77"/>
      <c r="E208"/>
      <c r="F208" s="75"/>
    </row>
    <row r="209" spans="2:6" s="30" customFormat="1" ht="15" customHeight="1">
      <c r="B209" s="19" t="s">
        <v>67</v>
      </c>
      <c r="C209" s="39">
        <v>4800</v>
      </c>
      <c r="D209" s="77"/>
      <c r="E209"/>
      <c r="F209" s="75"/>
    </row>
    <row r="210" spans="2:6" s="30" customFormat="1" ht="15" customHeight="1">
      <c r="B210" s="19" t="s">
        <v>70</v>
      </c>
      <c r="C210" s="39">
        <v>35480</v>
      </c>
      <c r="D210" s="77"/>
      <c r="E210"/>
      <c r="F210" s="75"/>
    </row>
    <row r="211" spans="1:6" s="30" customFormat="1" ht="15" customHeight="1">
      <c r="A211" s="23"/>
      <c r="B211" s="19" t="s">
        <v>59</v>
      </c>
      <c r="C211" s="39">
        <v>122580</v>
      </c>
      <c r="D211" s="77"/>
      <c r="E211" s="79"/>
      <c r="F211" s="75"/>
    </row>
    <row r="212" spans="1:6" s="30" customFormat="1" ht="15" customHeight="1">
      <c r="A212" s="23"/>
      <c r="B212" s="19" t="s">
        <v>62</v>
      </c>
      <c r="C212" s="39">
        <v>130850</v>
      </c>
      <c r="D212" s="77"/>
      <c r="E212"/>
      <c r="F212" s="75"/>
    </row>
    <row r="213" spans="1:6" s="30" customFormat="1" ht="15" customHeight="1">
      <c r="A213" s="23"/>
      <c r="B213" s="19" t="s">
        <v>63</v>
      </c>
      <c r="C213" s="39">
        <v>48250</v>
      </c>
      <c r="D213" s="77"/>
      <c r="E213" s="39"/>
      <c r="F213" s="75"/>
    </row>
    <row r="214" spans="1:6" s="30" customFormat="1" ht="15" customHeight="1">
      <c r="A214" s="23"/>
      <c r="B214" s="19" t="s">
        <v>65</v>
      </c>
      <c r="C214" s="39">
        <v>9850</v>
      </c>
      <c r="D214" s="77"/>
      <c r="E214" s="39"/>
      <c r="F214" s="75"/>
    </row>
    <row r="215" spans="1:6" s="30" customFormat="1" ht="15" customHeight="1">
      <c r="A215" s="23"/>
      <c r="B215" s="19"/>
      <c r="C215" s="54">
        <f>SUM(C201:C214)</f>
        <v>2207190</v>
      </c>
      <c r="D215" s="77">
        <v>23780080</v>
      </c>
      <c r="E215" s="39"/>
      <c r="F215" s="75"/>
    </row>
    <row r="216" spans="1:6" s="30" customFormat="1" ht="15" customHeight="1" thickBot="1">
      <c r="A216" s="23"/>
      <c r="B216" s="19"/>
      <c r="C216" s="39"/>
      <c r="D216" s="77"/>
      <c r="E216" s="39"/>
      <c r="F216" s="75"/>
    </row>
    <row r="217" spans="1:6" s="30" customFormat="1" ht="15" customHeight="1" thickBot="1">
      <c r="A217" s="53" t="s">
        <v>33</v>
      </c>
      <c r="B217" s="55"/>
      <c r="C217" s="39"/>
      <c r="D217" s="77"/>
      <c r="E217" s="39"/>
      <c r="F217" s="75"/>
    </row>
    <row r="218" spans="1:6" s="30" customFormat="1" ht="15" customHeight="1">
      <c r="A218" s="23"/>
      <c r="B218" s="19" t="s">
        <v>56</v>
      </c>
      <c r="C218" s="39">
        <v>35100</v>
      </c>
      <c r="D218" s="77"/>
      <c r="E218" s="39"/>
      <c r="F218" s="75"/>
    </row>
    <row r="219" spans="1:6" s="30" customFormat="1" ht="15" customHeight="1">
      <c r="A219" s="23"/>
      <c r="B219" s="19" t="s">
        <v>63</v>
      </c>
      <c r="C219" s="39">
        <v>20</v>
      </c>
      <c r="D219" s="77"/>
      <c r="E219" s="39"/>
      <c r="F219" s="75"/>
    </row>
    <row r="220" spans="1:6" s="30" customFormat="1" ht="15" customHeight="1">
      <c r="A220" s="23"/>
      <c r="B220" s="19" t="s">
        <v>65</v>
      </c>
      <c r="C220" s="39">
        <v>33840</v>
      </c>
      <c r="D220" s="77"/>
      <c r="E220" s="39"/>
      <c r="F220" s="75"/>
    </row>
    <row r="221" spans="1:6" s="30" customFormat="1" ht="15" customHeight="1">
      <c r="A221" s="23"/>
      <c r="B221" s="19"/>
      <c r="C221" s="54">
        <f>SUM(C218:C220)</f>
        <v>68960</v>
      </c>
      <c r="D221" s="80" t="s">
        <v>55</v>
      </c>
      <c r="E221" s="39"/>
      <c r="F221" s="75"/>
    </row>
    <row r="222" spans="1:6" s="30" customFormat="1" ht="15" customHeight="1" thickBot="1">
      <c r="A222" s="23"/>
      <c r="B222" s="19"/>
      <c r="C222" s="54"/>
      <c r="D222" s="77"/>
      <c r="E222" s="39"/>
      <c r="F222" s="75"/>
    </row>
    <row r="223" spans="1:6" s="30" customFormat="1" ht="15" customHeight="1" thickBot="1">
      <c r="A223" s="53" t="s">
        <v>34</v>
      </c>
      <c r="B223" s="12"/>
      <c r="C223" s="39"/>
      <c r="D223" s="77"/>
      <c r="E223" s="39"/>
      <c r="F223" s="75"/>
    </row>
    <row r="224" spans="1:6" s="30" customFormat="1" ht="15" customHeight="1">
      <c r="A224" s="23"/>
      <c r="B224" s="19" t="s">
        <v>60</v>
      </c>
      <c r="C224" s="39">
        <v>0</v>
      </c>
      <c r="D224" s="77"/>
      <c r="E224" s="39"/>
      <c r="F224" s="75"/>
    </row>
    <row r="225" spans="1:6" s="30" customFormat="1" ht="15" customHeight="1">
      <c r="A225" s="23"/>
      <c r="B225" s="19" t="s">
        <v>61</v>
      </c>
      <c r="C225" s="39">
        <v>34546</v>
      </c>
      <c r="D225" s="77"/>
      <c r="E225" s="39"/>
      <c r="F225" s="75"/>
    </row>
    <row r="226" spans="1:6" s="30" customFormat="1" ht="15" customHeight="1">
      <c r="A226" s="23"/>
      <c r="B226" s="19" t="s">
        <v>67</v>
      </c>
      <c r="C226" s="39">
        <v>630</v>
      </c>
      <c r="D226" s="77"/>
      <c r="E226" s="39"/>
      <c r="F226" s="75"/>
    </row>
    <row r="227" spans="1:6" s="30" customFormat="1" ht="15" customHeight="1">
      <c r="A227" s="23"/>
      <c r="B227" s="19" t="s">
        <v>59</v>
      </c>
      <c r="C227" s="39">
        <v>13220</v>
      </c>
      <c r="D227" s="77"/>
      <c r="E227" s="39"/>
      <c r="F227" s="75"/>
    </row>
    <row r="228" spans="1:6" s="30" customFormat="1" ht="15" customHeight="1">
      <c r="A228" s="23"/>
      <c r="B228" s="19"/>
      <c r="C228" s="54">
        <f>SUM(C224:C227)</f>
        <v>48396</v>
      </c>
      <c r="D228" s="77">
        <v>2590970</v>
      </c>
      <c r="E228" s="39"/>
      <c r="F228" s="75"/>
    </row>
    <row r="229" spans="1:6" s="30" customFormat="1" ht="15" customHeight="1" thickBot="1">
      <c r="A229" s="23"/>
      <c r="B229" s="19"/>
      <c r="C229" s="54"/>
      <c r="D229" s="77"/>
      <c r="E229" s="39"/>
      <c r="F229" s="75"/>
    </row>
    <row r="230" spans="1:6" s="30" customFormat="1" ht="15" customHeight="1" thickBot="1">
      <c r="A230" s="53" t="s">
        <v>35</v>
      </c>
      <c r="B230" s="12"/>
      <c r="C230" s="39"/>
      <c r="D230" s="77"/>
      <c r="E230" s="39"/>
      <c r="F230" s="75"/>
    </row>
    <row r="231" spans="1:6" s="30" customFormat="1" ht="15" customHeight="1">
      <c r="A231" s="23"/>
      <c r="B231" s="19" t="s">
        <v>63</v>
      </c>
      <c r="C231" s="39">
        <v>0</v>
      </c>
      <c r="D231" s="77"/>
      <c r="E231" s="39"/>
      <c r="F231" s="75"/>
    </row>
    <row r="232" spans="1:6" s="30" customFormat="1" ht="15" customHeight="1">
      <c r="A232" s="23"/>
      <c r="B232" s="12"/>
      <c r="C232" s="54">
        <v>0</v>
      </c>
      <c r="D232" s="80" t="s">
        <v>55</v>
      </c>
      <c r="E232" s="39"/>
      <c r="F232" s="75"/>
    </row>
    <row r="233" spans="1:6" s="30" customFormat="1" ht="15" customHeight="1" thickBot="1">
      <c r="A233" s="23"/>
      <c r="B233" s="12"/>
      <c r="C233" s="54"/>
      <c r="D233" s="80"/>
      <c r="E233" s="39"/>
      <c r="F233" s="75"/>
    </row>
    <row r="234" spans="1:6" s="30" customFormat="1" ht="15" customHeight="1" thickBot="1">
      <c r="A234" s="53" t="s">
        <v>36</v>
      </c>
      <c r="B234" s="12"/>
      <c r="C234" s="39"/>
      <c r="D234" s="77"/>
      <c r="E234" s="39"/>
      <c r="F234" s="75"/>
    </row>
    <row r="235" spans="1:6" s="30" customFormat="1" ht="15" customHeight="1">
      <c r="A235" s="23"/>
      <c r="B235" s="19" t="s">
        <v>54</v>
      </c>
      <c r="C235" s="39">
        <v>4850</v>
      </c>
      <c r="D235" s="77"/>
      <c r="E235" s="39"/>
      <c r="F235" s="75"/>
    </row>
    <row r="236" spans="1:6" s="30" customFormat="1" ht="15" customHeight="1">
      <c r="A236" s="23"/>
      <c r="B236" s="12"/>
      <c r="C236" s="54">
        <f>SUM(C235)</f>
        <v>4850</v>
      </c>
      <c r="D236" s="80" t="s">
        <v>55</v>
      </c>
      <c r="E236" s="39"/>
      <c r="F236" s="75"/>
    </row>
    <row r="237" spans="1:6" s="30" customFormat="1" ht="15" customHeight="1" thickBot="1">
      <c r="A237" s="23"/>
      <c r="B237" s="12"/>
      <c r="C237" s="39"/>
      <c r="D237" s="77"/>
      <c r="E237" s="39"/>
      <c r="F237" s="75"/>
    </row>
    <row r="238" spans="1:6" s="30" customFormat="1" ht="15" customHeight="1" thickBot="1">
      <c r="A238" s="56" t="s">
        <v>73</v>
      </c>
      <c r="B238" s="12"/>
      <c r="C238" s="54">
        <f>C236+C232+C228+C221+C215+C198+C181+C162+C144+C126+C121+C115+C111+C107+C94+C78+C72+C66+C62+C56+C44+C36+C25+C15+C8</f>
        <v>41894376</v>
      </c>
      <c r="D238" s="77">
        <v>445405790</v>
      </c>
      <c r="E238" s="39"/>
      <c r="F238" s="75"/>
    </row>
    <row r="239" spans="1:3" ht="12.75">
      <c r="A239" s="57"/>
      <c r="B239" s="25"/>
      <c r="C239" s="58"/>
    </row>
    <row r="242" ht="11.25">
      <c r="C242" s="59"/>
    </row>
    <row r="245" spans="3:4" ht="11.25">
      <c r="C245" s="60"/>
      <c r="D245" s="84"/>
    </row>
    <row r="246" spans="3:4" ht="11.25">
      <c r="C246" s="11"/>
      <c r="D246" s="85"/>
    </row>
  </sheetData>
  <sheetProtection/>
  <printOptions gridLines="1"/>
  <pageMargins left="0.75" right="0.75" top="0.5" bottom="0.48" header="0.5" footer="0.5"/>
  <pageSetup horizontalDpi="300" verticalDpi="300" orientation="portrait" paperSize="9" scale="96" r:id="rId1"/>
  <rowBreaks count="1" manualBreakCount="1">
    <brk id="44" max="255" man="1"/>
  </rowBreaks>
</worksheet>
</file>

<file path=xl/worksheets/sheet4.xml><?xml version="1.0" encoding="utf-8"?>
<worksheet xmlns="http://schemas.openxmlformats.org/spreadsheetml/2006/main" xmlns:r="http://schemas.openxmlformats.org/officeDocument/2006/relationships">
  <dimension ref="A1:F227"/>
  <sheetViews>
    <sheetView tabSelected="1" zoomScalePageLayoutView="0" workbookViewId="0" topLeftCell="A1">
      <selection activeCell="C14" sqref="C14"/>
    </sheetView>
  </sheetViews>
  <sheetFormatPr defaultColWidth="9.140625" defaultRowHeight="12.75"/>
  <cols>
    <col min="1" max="1" width="21.00390625" style="2" customWidth="1"/>
    <col min="2" max="2" width="31.140625" style="2" customWidth="1"/>
    <col min="3" max="3" width="11.8515625" style="2" customWidth="1"/>
    <col min="4" max="4" width="15.140625" style="74" customWidth="1"/>
    <col min="5" max="5" width="12.140625" style="2" customWidth="1"/>
    <col min="6" max="6" width="11.140625" style="2" bestFit="1" customWidth="1"/>
    <col min="7" max="16384" width="9.140625" style="2" customWidth="1"/>
  </cols>
  <sheetData>
    <row r="1" spans="1:4" ht="20.25" customHeight="1">
      <c r="A1" s="28" t="s">
        <v>74</v>
      </c>
      <c r="B1" s="1"/>
      <c r="C1" s="45"/>
      <c r="D1" s="89"/>
    </row>
    <row r="2" spans="1:4" ht="15" customHeight="1">
      <c r="A2" s="29"/>
      <c r="B2" s="29"/>
      <c r="C2" s="46">
        <v>2003</v>
      </c>
      <c r="D2" s="86">
        <v>2003</v>
      </c>
    </row>
    <row r="3" spans="1:4" ht="15" customHeight="1">
      <c r="A3" s="47" t="s">
        <v>53</v>
      </c>
      <c r="B3" s="48" t="s">
        <v>52</v>
      </c>
      <c r="C3" s="49" t="s">
        <v>2</v>
      </c>
      <c r="D3" s="90" t="s">
        <v>3</v>
      </c>
    </row>
    <row r="4" spans="1:4" ht="15" customHeight="1">
      <c r="A4" s="87"/>
      <c r="B4" s="50"/>
      <c r="C4" s="61" t="s">
        <v>4</v>
      </c>
      <c r="D4" s="91" t="s">
        <v>5</v>
      </c>
    </row>
    <row r="5" spans="1:4" s="30" customFormat="1" ht="15" customHeight="1" thickBot="1">
      <c r="A5" s="19"/>
      <c r="B5" s="19"/>
      <c r="C5" s="39"/>
      <c r="D5" s="75"/>
    </row>
    <row r="6" spans="1:4" s="30" customFormat="1" ht="15" customHeight="1" thickBot="1">
      <c r="A6" s="53" t="s">
        <v>60</v>
      </c>
      <c r="B6" s="12"/>
      <c r="C6" s="39"/>
      <c r="D6" s="75"/>
    </row>
    <row r="7" spans="1:4" s="30" customFormat="1" ht="15" customHeight="1">
      <c r="A7" s="12"/>
      <c r="B7" s="19" t="s">
        <v>14</v>
      </c>
      <c r="C7" s="62">
        <v>1560</v>
      </c>
      <c r="D7" s="92"/>
    </row>
    <row r="8" spans="1:4" s="30" customFormat="1" ht="15" customHeight="1">
      <c r="A8" s="12"/>
      <c r="B8" s="19" t="s">
        <v>15</v>
      </c>
      <c r="C8" s="62">
        <v>340</v>
      </c>
      <c r="D8" s="92"/>
    </row>
    <row r="9" spans="1:4" s="30" customFormat="1" ht="15" customHeight="1">
      <c r="A9" s="12"/>
      <c r="B9" s="19" t="s">
        <v>16</v>
      </c>
      <c r="C9" s="62">
        <v>14000</v>
      </c>
      <c r="D9" s="92"/>
    </row>
    <row r="10" spans="1:4" s="30" customFormat="1" ht="15" customHeight="1">
      <c r="A10" s="12"/>
      <c r="B10" s="19" t="s">
        <v>17</v>
      </c>
      <c r="C10" s="62">
        <v>12000</v>
      </c>
      <c r="D10" s="92"/>
    </row>
    <row r="11" spans="1:4" s="30" customFormat="1" ht="15" customHeight="1">
      <c r="A11" s="12"/>
      <c r="B11" s="19" t="s">
        <v>21</v>
      </c>
      <c r="C11" s="62">
        <v>880000</v>
      </c>
      <c r="D11" s="92"/>
    </row>
    <row r="12" spans="1:4" s="30" customFormat="1" ht="15" customHeight="1">
      <c r="A12" s="12"/>
      <c r="B12" s="19" t="s">
        <v>22</v>
      </c>
      <c r="C12" s="62">
        <f>371190</f>
        <v>371190</v>
      </c>
      <c r="D12" s="92"/>
    </row>
    <row r="13" spans="1:4" s="30" customFormat="1" ht="15" customHeight="1">
      <c r="A13" s="12"/>
      <c r="B13" s="19" t="s">
        <v>79</v>
      </c>
      <c r="C13" s="62">
        <v>112550</v>
      </c>
      <c r="D13" s="92"/>
    </row>
    <row r="14" spans="1:4" s="30" customFormat="1" ht="15" customHeight="1">
      <c r="A14" s="12"/>
      <c r="B14" s="19" t="s">
        <v>28</v>
      </c>
      <c r="C14" s="62">
        <v>6940</v>
      </c>
      <c r="D14" s="92"/>
    </row>
    <row r="15" spans="1:4" s="30" customFormat="1" ht="15" customHeight="1">
      <c r="A15" s="12"/>
      <c r="B15" s="19" t="s">
        <v>29</v>
      </c>
      <c r="C15" s="62">
        <v>324560</v>
      </c>
      <c r="D15" s="75"/>
    </row>
    <row r="16" spans="1:4" s="30" customFormat="1" ht="15" customHeight="1">
      <c r="A16" s="12"/>
      <c r="B16" s="19" t="s">
        <v>30</v>
      </c>
      <c r="C16" s="62">
        <v>1965420</v>
      </c>
      <c r="D16" s="75"/>
    </row>
    <row r="17" spans="1:4" s="30" customFormat="1" ht="15" customHeight="1">
      <c r="A17" s="12"/>
      <c r="B17" s="19" t="s">
        <v>31</v>
      </c>
      <c r="C17" s="62">
        <v>375490</v>
      </c>
      <c r="D17" s="75"/>
    </row>
    <row r="18" spans="1:4" s="30" customFormat="1" ht="15" customHeight="1">
      <c r="A18" s="12"/>
      <c r="B18" s="19" t="s">
        <v>32</v>
      </c>
      <c r="C18" s="62">
        <v>205950</v>
      </c>
      <c r="D18" s="92"/>
    </row>
    <row r="19" spans="1:3" s="30" customFormat="1" ht="15" customHeight="1">
      <c r="A19" s="12"/>
      <c r="B19" s="19" t="s">
        <v>34</v>
      </c>
      <c r="C19" s="62">
        <v>0</v>
      </c>
    </row>
    <row r="20" spans="1:6" s="30" customFormat="1" ht="15" customHeight="1">
      <c r="A20" s="12"/>
      <c r="B20" s="63"/>
      <c r="C20" s="64">
        <f>SUM(C7:C19)</f>
        <v>4270000</v>
      </c>
      <c r="D20" s="93">
        <v>55925195</v>
      </c>
      <c r="F20" s="75"/>
    </row>
    <row r="21" spans="1:4" s="30" customFormat="1" ht="15" customHeight="1" thickBot="1">
      <c r="A21" s="12"/>
      <c r="B21" s="19"/>
      <c r="C21" s="66"/>
      <c r="D21" s="101"/>
    </row>
    <row r="22" spans="1:4" s="30" customFormat="1" ht="15" customHeight="1" thickBot="1">
      <c r="A22" s="53" t="s">
        <v>61</v>
      </c>
      <c r="B22" s="12"/>
      <c r="C22" s="66"/>
      <c r="D22" s="101"/>
    </row>
    <row r="23" spans="1:4" s="30" customFormat="1" ht="15" customHeight="1">
      <c r="A23" s="12"/>
      <c r="B23" s="67" t="s">
        <v>15</v>
      </c>
      <c r="C23" s="62">
        <v>11000</v>
      </c>
      <c r="D23" s="93"/>
    </row>
    <row r="24" spans="1:4" s="30" customFormat="1" ht="15" customHeight="1">
      <c r="A24" s="12"/>
      <c r="B24" s="67" t="s">
        <v>16</v>
      </c>
      <c r="C24" s="62">
        <v>250</v>
      </c>
      <c r="D24" s="93"/>
    </row>
    <row r="25" spans="1:4" s="30" customFormat="1" ht="15" customHeight="1">
      <c r="A25" s="12"/>
      <c r="B25" s="67" t="s">
        <v>17</v>
      </c>
      <c r="C25" s="62">
        <v>7200</v>
      </c>
      <c r="D25" s="93"/>
    </row>
    <row r="26" spans="2:4" s="30" customFormat="1" ht="15" customHeight="1">
      <c r="B26" s="67" t="s">
        <v>22</v>
      </c>
      <c r="C26" s="62">
        <v>189820</v>
      </c>
      <c r="D26" s="93"/>
    </row>
    <row r="27" spans="2:4" s="30" customFormat="1" ht="15" customHeight="1">
      <c r="B27" s="19" t="s">
        <v>79</v>
      </c>
      <c r="C27" s="62">
        <v>54230</v>
      </c>
      <c r="D27" s="93"/>
    </row>
    <row r="28" spans="2:4" s="30" customFormat="1" ht="15" customHeight="1">
      <c r="B28" s="67" t="s">
        <v>27</v>
      </c>
      <c r="C28" s="62">
        <v>25900</v>
      </c>
      <c r="D28" s="93"/>
    </row>
    <row r="29" spans="2:4" s="30" customFormat="1" ht="15" customHeight="1">
      <c r="B29" s="67" t="s">
        <v>28</v>
      </c>
      <c r="C29" s="62">
        <v>242000</v>
      </c>
      <c r="D29" s="93"/>
    </row>
    <row r="30" spans="2:4" s="30" customFormat="1" ht="15" customHeight="1">
      <c r="B30" s="67" t="s">
        <v>29</v>
      </c>
      <c r="C30" s="62">
        <v>2537700</v>
      </c>
      <c r="D30" s="94"/>
    </row>
    <row r="31" spans="2:4" s="30" customFormat="1" ht="15" customHeight="1">
      <c r="B31" s="67" t="s">
        <v>30</v>
      </c>
      <c r="C31" s="62">
        <v>3277800</v>
      </c>
      <c r="D31" s="94"/>
    </row>
    <row r="32" spans="2:4" s="30" customFormat="1" ht="15" customHeight="1">
      <c r="B32" s="67" t="s">
        <v>31</v>
      </c>
      <c r="C32" s="62">
        <v>475680</v>
      </c>
      <c r="D32" s="94"/>
    </row>
    <row r="33" spans="1:4" s="30" customFormat="1" ht="15" customHeight="1">
      <c r="A33" s="12"/>
      <c r="B33" s="67" t="s">
        <v>32</v>
      </c>
      <c r="C33" s="62">
        <v>587300</v>
      </c>
      <c r="D33" s="93"/>
    </row>
    <row r="34" spans="1:4" s="30" customFormat="1" ht="15" customHeight="1">
      <c r="A34" s="12"/>
      <c r="B34" s="19" t="s">
        <v>34</v>
      </c>
      <c r="C34" s="62">
        <v>34546</v>
      </c>
      <c r="D34" s="102"/>
    </row>
    <row r="35" spans="1:6" s="30" customFormat="1" ht="15" customHeight="1">
      <c r="A35" s="12"/>
      <c r="C35" s="68">
        <f>SUM(C23:C34)</f>
        <v>7443426</v>
      </c>
      <c r="D35" s="93">
        <v>85733125</v>
      </c>
      <c r="F35" s="75"/>
    </row>
    <row r="36" spans="1:4" s="30" customFormat="1" ht="15" customHeight="1" thickBot="1">
      <c r="A36" s="52"/>
      <c r="B36" s="70"/>
      <c r="D36" s="75"/>
    </row>
    <row r="37" spans="1:4" s="30" customFormat="1" ht="15" customHeight="1" thickBot="1">
      <c r="A37" s="53" t="s">
        <v>56</v>
      </c>
      <c r="D37" s="75"/>
    </row>
    <row r="38" spans="1:4" s="30" customFormat="1" ht="15" customHeight="1">
      <c r="A38" s="12"/>
      <c r="B38" s="67" t="s">
        <v>13</v>
      </c>
      <c r="C38" s="62">
        <v>300</v>
      </c>
      <c r="D38" s="92"/>
    </row>
    <row r="39" spans="1:4" s="30" customFormat="1" ht="15" customHeight="1">
      <c r="A39" s="12"/>
      <c r="B39" s="19" t="s">
        <v>14</v>
      </c>
      <c r="C39" s="62">
        <v>17750</v>
      </c>
      <c r="D39" s="92"/>
    </row>
    <row r="40" spans="1:4" s="30" customFormat="1" ht="15" customHeight="1">
      <c r="A40" s="12"/>
      <c r="B40" s="67" t="s">
        <v>15</v>
      </c>
      <c r="C40" s="62">
        <v>27000</v>
      </c>
      <c r="D40" s="92"/>
    </row>
    <row r="41" spans="1:4" s="30" customFormat="1" ht="15" customHeight="1">
      <c r="A41" s="12"/>
      <c r="B41" s="67" t="s">
        <v>17</v>
      </c>
      <c r="C41" s="62">
        <v>55420</v>
      </c>
      <c r="D41" s="92"/>
    </row>
    <row r="42" spans="1:4" s="30" customFormat="1" ht="15" customHeight="1">
      <c r="A42" s="12"/>
      <c r="B42" s="67" t="s">
        <v>22</v>
      </c>
      <c r="C42" s="62">
        <v>345200</v>
      </c>
      <c r="D42" s="92"/>
    </row>
    <row r="43" spans="1:4" s="30" customFormat="1" ht="15" customHeight="1">
      <c r="A43" s="12"/>
      <c r="B43" s="19" t="s">
        <v>79</v>
      </c>
      <c r="C43" s="62">
        <v>434080</v>
      </c>
      <c r="D43" s="92"/>
    </row>
    <row r="44" spans="1:4" s="30" customFormat="1" ht="15" customHeight="1">
      <c r="A44" s="12"/>
      <c r="B44" s="67" t="s">
        <v>26</v>
      </c>
      <c r="C44" s="62">
        <v>60320</v>
      </c>
      <c r="D44" s="92"/>
    </row>
    <row r="45" spans="1:4" s="30" customFormat="1" ht="15" customHeight="1">
      <c r="A45" s="12"/>
      <c r="B45" s="67" t="s">
        <v>28</v>
      </c>
      <c r="C45" s="62">
        <v>82250</v>
      </c>
      <c r="D45" s="92"/>
    </row>
    <row r="46" spans="2:4" s="30" customFormat="1" ht="15" customHeight="1">
      <c r="B46" s="67" t="s">
        <v>29</v>
      </c>
      <c r="C46" s="62">
        <v>1707250</v>
      </c>
      <c r="D46" s="75"/>
    </row>
    <row r="47" spans="1:4" s="30" customFormat="1" ht="15" customHeight="1">
      <c r="A47" s="12"/>
      <c r="B47" s="67" t="s">
        <v>30</v>
      </c>
      <c r="C47" s="62">
        <v>3656700</v>
      </c>
      <c r="D47" s="75"/>
    </row>
    <row r="48" spans="1:4" s="30" customFormat="1" ht="15" customHeight="1">
      <c r="A48" s="12"/>
      <c r="B48" s="67" t="s">
        <v>31</v>
      </c>
      <c r="C48" s="62">
        <v>1242880</v>
      </c>
      <c r="D48" s="75"/>
    </row>
    <row r="49" spans="1:4" s="30" customFormat="1" ht="15" customHeight="1">
      <c r="A49" s="12"/>
      <c r="B49" s="67" t="s">
        <v>32</v>
      </c>
      <c r="C49" s="62">
        <v>830600</v>
      </c>
      <c r="D49" s="92"/>
    </row>
    <row r="50" spans="1:4" s="30" customFormat="1" ht="15" customHeight="1">
      <c r="A50" s="12"/>
      <c r="B50" s="67" t="s">
        <v>33</v>
      </c>
      <c r="C50" s="62">
        <v>35100</v>
      </c>
      <c r="D50" s="92"/>
    </row>
    <row r="51" spans="1:4" s="30" customFormat="1" ht="15" customHeight="1">
      <c r="A51" s="12"/>
      <c r="B51" s="70"/>
      <c r="C51" s="71">
        <f>SUM(C38:C50)</f>
        <v>8494850</v>
      </c>
      <c r="D51" s="95">
        <v>83808030</v>
      </c>
    </row>
    <row r="52" spans="1:4" s="30" customFormat="1" ht="15" customHeight="1" thickBot="1">
      <c r="A52" s="12"/>
      <c r="D52" s="75"/>
    </row>
    <row r="53" spans="1:4" s="30" customFormat="1" ht="15" customHeight="1" thickBot="1">
      <c r="A53" s="53" t="s">
        <v>54</v>
      </c>
      <c r="D53" s="75"/>
    </row>
    <row r="54" spans="1:4" s="30" customFormat="1" ht="15" customHeight="1">
      <c r="A54" s="97"/>
      <c r="B54" s="67" t="s">
        <v>75</v>
      </c>
      <c r="C54" s="62">
        <v>980</v>
      </c>
      <c r="D54" s="75"/>
    </row>
    <row r="55" spans="1:4" s="30" customFormat="1" ht="15" customHeight="1">
      <c r="A55" s="12"/>
      <c r="B55" s="19" t="s">
        <v>14</v>
      </c>
      <c r="C55" s="62">
        <v>20</v>
      </c>
      <c r="D55" s="92"/>
    </row>
    <row r="56" spans="1:4" s="30" customFormat="1" ht="15" customHeight="1">
      <c r="A56" s="12"/>
      <c r="B56" s="67" t="s">
        <v>15</v>
      </c>
      <c r="C56" s="62">
        <v>13650</v>
      </c>
      <c r="D56" s="92"/>
    </row>
    <row r="57" spans="1:4" s="30" customFormat="1" ht="15" customHeight="1">
      <c r="A57" s="12"/>
      <c r="B57" s="67" t="s">
        <v>24</v>
      </c>
      <c r="C57" s="62">
        <v>5000</v>
      </c>
      <c r="D57" s="92"/>
    </row>
    <row r="58" spans="1:4" s="30" customFormat="1" ht="15" customHeight="1">
      <c r="A58" s="12"/>
      <c r="B58" s="67" t="s">
        <v>26</v>
      </c>
      <c r="C58" s="62">
        <v>112080</v>
      </c>
      <c r="D58" s="92"/>
    </row>
    <row r="59" spans="1:4" s="30" customFormat="1" ht="15" customHeight="1">
      <c r="A59" s="12"/>
      <c r="B59" s="67" t="s">
        <v>28</v>
      </c>
      <c r="C59" s="62">
        <v>13800</v>
      </c>
      <c r="D59" s="92"/>
    </row>
    <row r="60" spans="1:4" s="30" customFormat="1" ht="15" customHeight="1">
      <c r="A60" s="12"/>
      <c r="B60" s="67" t="s">
        <v>29</v>
      </c>
      <c r="C60" s="62">
        <v>304300</v>
      </c>
      <c r="D60" s="75"/>
    </row>
    <row r="61" spans="1:4" s="30" customFormat="1" ht="15" customHeight="1">
      <c r="A61" s="12"/>
      <c r="B61" s="67" t="s">
        <v>30</v>
      </c>
      <c r="C61" s="62">
        <v>1489050</v>
      </c>
      <c r="D61" s="75"/>
    </row>
    <row r="62" spans="1:4" s="30" customFormat="1" ht="15" customHeight="1">
      <c r="A62" s="12"/>
      <c r="B62" s="67" t="s">
        <v>31</v>
      </c>
      <c r="C62" s="62">
        <v>300650</v>
      </c>
      <c r="D62" s="75"/>
    </row>
    <row r="63" spans="1:4" s="30" customFormat="1" ht="15" customHeight="1">
      <c r="A63" s="12"/>
      <c r="B63" s="67" t="s">
        <v>32</v>
      </c>
      <c r="C63" s="62">
        <v>69350</v>
      </c>
      <c r="D63" s="92"/>
    </row>
    <row r="64" spans="2:4" s="30" customFormat="1" ht="15" customHeight="1">
      <c r="B64" s="67" t="s">
        <v>36</v>
      </c>
      <c r="C64" s="62">
        <v>4850</v>
      </c>
      <c r="D64" s="92"/>
    </row>
    <row r="65" spans="1:4" s="30" customFormat="1" ht="15" customHeight="1">
      <c r="A65" s="12"/>
      <c r="B65" s="70"/>
      <c r="C65" s="71">
        <f>SUM(C54:C64)</f>
        <v>2313730</v>
      </c>
      <c r="D65" s="95">
        <v>22206240</v>
      </c>
    </row>
    <row r="66" spans="1:4" s="30" customFormat="1" ht="15" customHeight="1" thickBot="1">
      <c r="A66" s="12"/>
      <c r="D66" s="75"/>
    </row>
    <row r="67" spans="1:4" s="30" customFormat="1" ht="15" customHeight="1" thickBot="1">
      <c r="A67" s="53" t="s">
        <v>57</v>
      </c>
      <c r="D67" s="75"/>
    </row>
    <row r="68" spans="1:4" s="30" customFormat="1" ht="15" customHeight="1">
      <c r="A68" s="12"/>
      <c r="B68" s="67" t="s">
        <v>13</v>
      </c>
      <c r="C68" s="62">
        <v>2000</v>
      </c>
      <c r="D68" s="92"/>
    </row>
    <row r="69" spans="1:4" s="30" customFormat="1" ht="15" customHeight="1">
      <c r="A69" s="12"/>
      <c r="B69" s="67" t="s">
        <v>22</v>
      </c>
      <c r="C69" s="62">
        <v>2100</v>
      </c>
      <c r="D69" s="92"/>
    </row>
    <row r="70" spans="1:4" s="30" customFormat="1" ht="15" customHeight="1">
      <c r="A70" s="12"/>
      <c r="B70" s="67" t="s">
        <v>28</v>
      </c>
      <c r="C70" s="62">
        <v>1200</v>
      </c>
      <c r="D70" s="92"/>
    </row>
    <row r="71" spans="1:4" s="30" customFormat="1" ht="15" customHeight="1">
      <c r="A71" s="12"/>
      <c r="B71" s="67" t="s">
        <v>29</v>
      </c>
      <c r="C71" s="62">
        <v>15940</v>
      </c>
      <c r="D71" s="92"/>
    </row>
    <row r="72" spans="1:4" s="30" customFormat="1" ht="15" customHeight="1">
      <c r="A72" s="12"/>
      <c r="B72" s="67" t="s">
        <v>30</v>
      </c>
      <c r="C72" s="62">
        <v>342910</v>
      </c>
      <c r="D72" s="92"/>
    </row>
    <row r="73" spans="1:4" s="30" customFormat="1" ht="15" customHeight="1">
      <c r="A73" s="12"/>
      <c r="C73" s="71">
        <f>SUM(C68:C72)</f>
        <v>364150</v>
      </c>
      <c r="D73" s="95">
        <v>5306490</v>
      </c>
    </row>
    <row r="74" spans="1:4" s="30" customFormat="1" ht="15" customHeight="1">
      <c r="A74" s="12"/>
      <c r="B74" s="54"/>
      <c r="D74" s="75"/>
    </row>
    <row r="75" spans="1:4" s="30" customFormat="1" ht="15" customHeight="1" thickBot="1">
      <c r="A75" s="12"/>
      <c r="D75" s="75"/>
    </row>
    <row r="76" spans="1:4" s="30" customFormat="1" ht="15" customHeight="1" thickBot="1">
      <c r="A76" s="53" t="s">
        <v>71</v>
      </c>
      <c r="D76" s="75"/>
    </row>
    <row r="77" spans="1:4" s="30" customFormat="1" ht="15" customHeight="1">
      <c r="A77" s="12"/>
      <c r="B77" s="67" t="s">
        <v>28</v>
      </c>
      <c r="C77" s="62">
        <v>8320</v>
      </c>
      <c r="D77" s="92"/>
    </row>
    <row r="78" spans="1:4" s="30" customFormat="1" ht="15" customHeight="1">
      <c r="A78" s="12"/>
      <c r="B78" s="67" t="s">
        <v>29</v>
      </c>
      <c r="C78" s="30">
        <v>145300</v>
      </c>
      <c r="D78" s="92"/>
    </row>
    <row r="79" spans="1:4" s="30" customFormat="1" ht="15" customHeight="1">
      <c r="A79" s="12"/>
      <c r="B79" s="67" t="s">
        <v>30</v>
      </c>
      <c r="C79" s="62">
        <v>844700</v>
      </c>
      <c r="D79" s="92"/>
    </row>
    <row r="80" spans="1:4" s="30" customFormat="1" ht="15" customHeight="1">
      <c r="A80" s="12"/>
      <c r="B80" s="67" t="s">
        <v>31</v>
      </c>
      <c r="C80" s="62">
        <v>56850</v>
      </c>
      <c r="D80" s="92"/>
    </row>
    <row r="81" spans="1:4" s="30" customFormat="1" ht="15" customHeight="1">
      <c r="A81" s="12"/>
      <c r="B81" s="67" t="s">
        <v>32</v>
      </c>
      <c r="C81" s="30">
        <v>0</v>
      </c>
      <c r="D81" s="92"/>
    </row>
    <row r="82" spans="1:4" s="30" customFormat="1" ht="15" customHeight="1">
      <c r="A82" s="12"/>
      <c r="B82" s="54"/>
      <c r="C82" s="71">
        <f>SUM(C77:C81)</f>
        <v>1055170</v>
      </c>
      <c r="D82" s="94">
        <v>9431280</v>
      </c>
    </row>
    <row r="83" spans="1:4" s="30" customFormat="1" ht="15" customHeight="1" thickBot="1">
      <c r="A83" s="12"/>
      <c r="D83" s="75"/>
    </row>
    <row r="84" spans="1:4" s="30" customFormat="1" ht="15" customHeight="1" thickBot="1">
      <c r="A84" s="53" t="s">
        <v>58</v>
      </c>
      <c r="D84" s="75"/>
    </row>
    <row r="85" spans="1:4" s="30" customFormat="1" ht="15" customHeight="1">
      <c r="A85" s="12"/>
      <c r="B85" s="67" t="s">
        <v>13</v>
      </c>
      <c r="C85" s="62">
        <v>500</v>
      </c>
      <c r="D85" s="92"/>
    </row>
    <row r="86" spans="1:4" s="30" customFormat="1" ht="15" customHeight="1">
      <c r="A86" s="12"/>
      <c r="B86" s="67" t="s">
        <v>17</v>
      </c>
      <c r="C86" s="62">
        <v>620</v>
      </c>
      <c r="D86" s="92"/>
    </row>
    <row r="87" spans="1:4" s="30" customFormat="1" ht="15" customHeight="1">
      <c r="A87" s="12"/>
      <c r="B87" s="67" t="s">
        <v>20</v>
      </c>
      <c r="C87" s="62">
        <v>18150</v>
      </c>
      <c r="D87" s="92"/>
    </row>
    <row r="88" spans="1:4" s="30" customFormat="1" ht="15" customHeight="1">
      <c r="A88" s="12"/>
      <c r="B88" s="67" t="s">
        <v>22</v>
      </c>
      <c r="C88" s="62">
        <v>148760</v>
      </c>
      <c r="D88" s="92"/>
    </row>
    <row r="89" spans="1:4" s="30" customFormat="1" ht="15" customHeight="1">
      <c r="A89" s="12"/>
      <c r="B89" s="19" t="s">
        <v>79</v>
      </c>
      <c r="C89" s="62">
        <v>24150</v>
      </c>
      <c r="D89" s="92"/>
    </row>
    <row r="90" spans="1:4" s="30" customFormat="1" ht="15" customHeight="1">
      <c r="A90" s="12"/>
      <c r="B90" s="67" t="s">
        <v>21</v>
      </c>
      <c r="C90" s="62">
        <v>22000</v>
      </c>
      <c r="D90" s="92"/>
    </row>
    <row r="91" spans="1:4" s="30" customFormat="1" ht="15" customHeight="1">
      <c r="A91" s="12"/>
      <c r="B91" s="67" t="s">
        <v>28</v>
      </c>
      <c r="C91" s="62">
        <v>3230</v>
      </c>
      <c r="D91" s="92"/>
    </row>
    <row r="92" spans="1:4" s="30" customFormat="1" ht="15" customHeight="1">
      <c r="A92" s="12"/>
      <c r="B92" s="67" t="s">
        <v>29</v>
      </c>
      <c r="C92" s="62">
        <v>508800</v>
      </c>
      <c r="D92" s="75"/>
    </row>
    <row r="93" spans="1:4" s="30" customFormat="1" ht="15" customHeight="1">
      <c r="A93" s="12"/>
      <c r="B93" s="67" t="s">
        <v>30</v>
      </c>
      <c r="C93" s="62">
        <v>803280</v>
      </c>
      <c r="D93" s="75"/>
    </row>
    <row r="94" spans="1:4" s="30" customFormat="1" ht="15" customHeight="1">
      <c r="A94" s="12"/>
      <c r="B94" s="67" t="s">
        <v>31</v>
      </c>
      <c r="C94" s="62">
        <v>131600</v>
      </c>
      <c r="D94" s="75"/>
    </row>
    <row r="95" spans="2:4" s="30" customFormat="1" ht="15" customHeight="1">
      <c r="B95" s="67" t="s">
        <v>32</v>
      </c>
      <c r="C95" s="62">
        <v>101700</v>
      </c>
      <c r="D95" s="92"/>
    </row>
    <row r="96" spans="2:4" s="30" customFormat="1" ht="15" customHeight="1">
      <c r="B96" s="67"/>
      <c r="C96" s="71">
        <f>SUM(C85:C95)</f>
        <v>1762790</v>
      </c>
      <c r="D96" s="94">
        <v>17463770</v>
      </c>
    </row>
    <row r="97" spans="1:5" s="30" customFormat="1" ht="15" customHeight="1" thickBot="1">
      <c r="A97" s="52"/>
      <c r="B97" s="70"/>
      <c r="D97" s="75"/>
      <c r="E97" s="69"/>
    </row>
    <row r="98" spans="1:4" s="30" customFormat="1" ht="15" customHeight="1" thickBot="1">
      <c r="A98" s="53" t="s">
        <v>69</v>
      </c>
      <c r="D98" s="75"/>
    </row>
    <row r="99" spans="1:4" s="30" customFormat="1" ht="15" customHeight="1">
      <c r="A99" s="12"/>
      <c r="B99" s="67" t="s">
        <v>17</v>
      </c>
      <c r="C99" s="62">
        <v>2770</v>
      </c>
      <c r="D99" s="92"/>
    </row>
    <row r="100" spans="1:4" s="30" customFormat="1" ht="15" customHeight="1">
      <c r="A100" s="12"/>
      <c r="B100" s="67" t="s">
        <v>22</v>
      </c>
      <c r="C100" s="62">
        <v>10000</v>
      </c>
      <c r="D100" s="92"/>
    </row>
    <row r="101" spans="1:4" s="30" customFormat="1" ht="15" customHeight="1">
      <c r="A101" s="12"/>
      <c r="B101" s="67" t="s">
        <v>26</v>
      </c>
      <c r="C101" s="62">
        <v>1000</v>
      </c>
      <c r="D101" s="92"/>
    </row>
    <row r="102" spans="1:4" s="30" customFormat="1" ht="15" customHeight="1">
      <c r="A102" s="12"/>
      <c r="B102" s="67" t="s">
        <v>28</v>
      </c>
      <c r="C102" s="62">
        <v>12750</v>
      </c>
      <c r="D102" s="92"/>
    </row>
    <row r="103" spans="1:4" s="30" customFormat="1" ht="15" customHeight="1">
      <c r="A103" s="12"/>
      <c r="B103" s="67" t="s">
        <v>29</v>
      </c>
      <c r="C103" s="62">
        <v>530400</v>
      </c>
      <c r="D103" s="75"/>
    </row>
    <row r="104" spans="1:4" s="30" customFormat="1" ht="15" customHeight="1">
      <c r="A104" s="12"/>
      <c r="B104" s="67" t="s">
        <v>30</v>
      </c>
      <c r="C104" s="62">
        <v>1239770</v>
      </c>
      <c r="D104" s="75"/>
    </row>
    <row r="105" spans="1:4" s="30" customFormat="1" ht="15" customHeight="1">
      <c r="A105" s="12"/>
      <c r="B105" s="67" t="s">
        <v>31</v>
      </c>
      <c r="C105" s="62">
        <v>276220</v>
      </c>
      <c r="D105" s="75"/>
    </row>
    <row r="106" spans="1:4" s="30" customFormat="1" ht="15" customHeight="1">
      <c r="A106" s="12"/>
      <c r="B106" s="67" t="s">
        <v>32</v>
      </c>
      <c r="C106" s="62">
        <v>44680</v>
      </c>
      <c r="D106" s="92"/>
    </row>
    <row r="107" spans="1:4" s="30" customFormat="1" ht="15" customHeight="1">
      <c r="A107" s="12"/>
      <c r="B107" s="67"/>
      <c r="C107" s="65">
        <f>SUM(C99:C106)</f>
        <v>2117590</v>
      </c>
      <c r="D107" s="94">
        <v>21519510</v>
      </c>
    </row>
    <row r="108" spans="1:4" s="30" customFormat="1" ht="15" customHeight="1" thickBot="1">
      <c r="A108" s="12"/>
      <c r="B108" s="67"/>
      <c r="C108" s="65"/>
      <c r="D108" s="93"/>
    </row>
    <row r="109" spans="1:4" s="30" customFormat="1" ht="15" customHeight="1" thickBot="1">
      <c r="A109" s="53" t="s">
        <v>64</v>
      </c>
      <c r="D109" s="75"/>
    </row>
    <row r="110" spans="1:4" s="30" customFormat="1" ht="15" customHeight="1">
      <c r="A110" s="52"/>
      <c r="B110" s="67" t="s">
        <v>15</v>
      </c>
      <c r="C110" s="62">
        <v>370</v>
      </c>
      <c r="D110" s="92"/>
    </row>
    <row r="111" spans="1:4" s="30" customFormat="1" ht="15" customHeight="1">
      <c r="A111" s="12"/>
      <c r="B111" s="67" t="s">
        <v>17</v>
      </c>
      <c r="C111" s="62">
        <v>5000</v>
      </c>
      <c r="D111" s="92"/>
    </row>
    <row r="112" spans="1:4" s="30" customFormat="1" ht="15" customHeight="1">
      <c r="A112" s="12"/>
      <c r="B112" s="67" t="s">
        <v>22</v>
      </c>
      <c r="C112" s="62">
        <v>355120</v>
      </c>
      <c r="D112" s="92"/>
    </row>
    <row r="113" spans="1:4" s="30" customFormat="1" ht="15" customHeight="1">
      <c r="A113" s="12"/>
      <c r="B113" s="19" t="s">
        <v>79</v>
      </c>
      <c r="C113" s="62">
        <v>67100</v>
      </c>
      <c r="D113" s="92"/>
    </row>
    <row r="114" spans="1:4" s="30" customFormat="1" ht="15" customHeight="1">
      <c r="A114" s="12"/>
      <c r="B114" s="67" t="s">
        <v>28</v>
      </c>
      <c r="C114" s="62">
        <v>41400</v>
      </c>
      <c r="D114" s="92"/>
    </row>
    <row r="115" spans="1:4" s="30" customFormat="1" ht="15" customHeight="1">
      <c r="A115" s="12"/>
      <c r="B115" s="67" t="s">
        <v>29</v>
      </c>
      <c r="C115" s="62">
        <v>731970</v>
      </c>
      <c r="D115" s="75"/>
    </row>
    <row r="116" spans="1:4" s="30" customFormat="1" ht="15" customHeight="1">
      <c r="A116" s="12"/>
      <c r="B116" s="67" t="s">
        <v>30</v>
      </c>
      <c r="C116" s="62">
        <v>837620</v>
      </c>
      <c r="D116" s="75"/>
    </row>
    <row r="117" spans="1:4" s="30" customFormat="1" ht="15" customHeight="1">
      <c r="A117" s="12"/>
      <c r="B117" s="67" t="s">
        <v>31</v>
      </c>
      <c r="C117" s="62">
        <v>218670</v>
      </c>
      <c r="D117" s="75"/>
    </row>
    <row r="118" spans="1:4" s="30" customFormat="1" ht="15" customHeight="1">
      <c r="A118" s="12"/>
      <c r="B118" s="67" t="s">
        <v>32</v>
      </c>
      <c r="C118" s="62">
        <v>15780</v>
      </c>
      <c r="D118" s="92"/>
    </row>
    <row r="119" spans="1:4" s="30" customFormat="1" ht="15" customHeight="1">
      <c r="A119" s="12"/>
      <c r="B119" s="67"/>
      <c r="C119" s="65">
        <f>SUM(C110:C118)</f>
        <v>2273030</v>
      </c>
      <c r="D119" s="94">
        <v>22820200</v>
      </c>
    </row>
    <row r="120" spans="1:4" s="30" customFormat="1" ht="15" customHeight="1" thickBot="1">
      <c r="A120" s="12"/>
      <c r="B120" s="67"/>
      <c r="C120" s="72"/>
      <c r="D120" s="96"/>
    </row>
    <row r="121" spans="1:4" s="30" customFormat="1" ht="15" customHeight="1" thickBot="1">
      <c r="A121" s="53" t="s">
        <v>67</v>
      </c>
      <c r="B121" s="67"/>
      <c r="C121" s="72"/>
      <c r="D121" s="96"/>
    </row>
    <row r="122" spans="1:4" s="30" customFormat="1" ht="15" customHeight="1">
      <c r="A122" s="12"/>
      <c r="B122" s="67" t="s">
        <v>16</v>
      </c>
      <c r="C122" s="62">
        <v>200</v>
      </c>
      <c r="D122" s="92"/>
    </row>
    <row r="123" spans="1:4" s="30" customFormat="1" ht="15" customHeight="1">
      <c r="A123" s="12"/>
      <c r="B123" s="67" t="s">
        <v>19</v>
      </c>
      <c r="C123" s="62">
        <v>24720</v>
      </c>
      <c r="D123" s="92"/>
    </row>
    <row r="124" spans="2:4" s="30" customFormat="1" ht="15" customHeight="1">
      <c r="B124" s="67" t="s">
        <v>20</v>
      </c>
      <c r="C124" s="62">
        <v>3770</v>
      </c>
      <c r="D124" s="92"/>
    </row>
    <row r="125" spans="1:4" s="30" customFormat="1" ht="15" customHeight="1">
      <c r="A125" s="12"/>
      <c r="B125" s="67" t="s">
        <v>22</v>
      </c>
      <c r="C125" s="62">
        <v>50500</v>
      </c>
      <c r="D125" s="92"/>
    </row>
    <row r="126" spans="1:4" s="30" customFormat="1" ht="15" customHeight="1">
      <c r="A126" s="12"/>
      <c r="B126" s="19" t="s">
        <v>79</v>
      </c>
      <c r="C126" s="62">
        <v>15000</v>
      </c>
      <c r="D126" s="92"/>
    </row>
    <row r="127" spans="1:4" s="30" customFormat="1" ht="15" customHeight="1">
      <c r="A127" s="12"/>
      <c r="B127" s="67" t="s">
        <v>28</v>
      </c>
      <c r="C127" s="62">
        <v>28160</v>
      </c>
      <c r="D127" s="75"/>
    </row>
    <row r="128" spans="1:4" s="30" customFormat="1" ht="15" customHeight="1">
      <c r="A128" s="12"/>
      <c r="B128" s="67" t="s">
        <v>29</v>
      </c>
      <c r="C128" s="62">
        <v>420270</v>
      </c>
      <c r="D128" s="75"/>
    </row>
    <row r="129" spans="1:4" s="30" customFormat="1" ht="15" customHeight="1">
      <c r="A129" s="12"/>
      <c r="B129" s="67" t="s">
        <v>30</v>
      </c>
      <c r="C129" s="62">
        <v>561570</v>
      </c>
      <c r="D129" s="75"/>
    </row>
    <row r="130" spans="1:4" s="30" customFormat="1" ht="15" customHeight="1">
      <c r="A130" s="12"/>
      <c r="B130" s="67" t="s">
        <v>31</v>
      </c>
      <c r="C130" s="62">
        <v>173770</v>
      </c>
      <c r="D130" s="75"/>
    </row>
    <row r="131" spans="1:4" s="30" customFormat="1" ht="15" customHeight="1">
      <c r="A131" s="12"/>
      <c r="B131" s="67" t="s">
        <v>32</v>
      </c>
      <c r="C131" s="62">
        <v>4800</v>
      </c>
      <c r="D131" s="92"/>
    </row>
    <row r="132" spans="1:4" s="30" customFormat="1" ht="15" customHeight="1">
      <c r="A132" s="12"/>
      <c r="B132" s="67" t="s">
        <v>34</v>
      </c>
      <c r="C132" s="62">
        <v>630</v>
      </c>
      <c r="D132" s="92"/>
    </row>
    <row r="133" spans="1:4" s="30" customFormat="1" ht="15" customHeight="1">
      <c r="A133" s="12"/>
      <c r="B133" s="70"/>
      <c r="C133" s="71">
        <f>SUM(C122:C132)</f>
        <v>1283390</v>
      </c>
      <c r="D133" s="94">
        <v>15211070</v>
      </c>
    </row>
    <row r="134" spans="1:4" s="30" customFormat="1" ht="15" customHeight="1" thickBot="1">
      <c r="A134" s="12"/>
      <c r="D134" s="75"/>
    </row>
    <row r="135" spans="1:4" s="30" customFormat="1" ht="15" customHeight="1" thickBot="1">
      <c r="A135" s="53" t="s">
        <v>70</v>
      </c>
      <c r="D135" s="75"/>
    </row>
    <row r="136" spans="1:4" s="30" customFormat="1" ht="15" customHeight="1">
      <c r="A136" s="12"/>
      <c r="B136" s="67" t="s">
        <v>22</v>
      </c>
      <c r="C136" s="62">
        <v>580</v>
      </c>
      <c r="D136" s="92"/>
    </row>
    <row r="137" spans="1:4" s="30" customFormat="1" ht="15" customHeight="1">
      <c r="A137" s="12"/>
      <c r="B137" s="19" t="s">
        <v>79</v>
      </c>
      <c r="C137" s="62">
        <v>2000</v>
      </c>
      <c r="D137" s="92"/>
    </row>
    <row r="138" spans="1:4" s="30" customFormat="1" ht="15" customHeight="1">
      <c r="A138" s="12"/>
      <c r="B138" s="67" t="s">
        <v>28</v>
      </c>
      <c r="C138" s="62">
        <v>2440</v>
      </c>
      <c r="D138" s="92"/>
    </row>
    <row r="139" spans="1:4" s="30" customFormat="1" ht="15" customHeight="1">
      <c r="A139" s="12"/>
      <c r="B139" s="67" t="s">
        <v>29</v>
      </c>
      <c r="C139" s="62">
        <v>79750</v>
      </c>
      <c r="D139" s="92"/>
    </row>
    <row r="140" spans="1:4" s="30" customFormat="1" ht="15" customHeight="1">
      <c r="A140" s="12"/>
      <c r="B140" s="67" t="s">
        <v>30</v>
      </c>
      <c r="C140" s="62">
        <v>216030</v>
      </c>
      <c r="D140" s="92"/>
    </row>
    <row r="141" spans="1:4" s="30" customFormat="1" ht="15" customHeight="1">
      <c r="A141" s="12"/>
      <c r="B141" s="67" t="s">
        <v>31</v>
      </c>
      <c r="C141" s="30">
        <v>0</v>
      </c>
      <c r="D141" s="75"/>
    </row>
    <row r="142" spans="1:5" s="30" customFormat="1" ht="15" customHeight="1">
      <c r="A142" s="12"/>
      <c r="B142" s="67" t="s">
        <v>32</v>
      </c>
      <c r="C142" s="62">
        <v>35480</v>
      </c>
      <c r="D142" s="92"/>
      <c r="E142" s="69"/>
    </row>
    <row r="143" spans="1:4" s="30" customFormat="1" ht="15" customHeight="1">
      <c r="A143" s="12"/>
      <c r="C143" s="71">
        <f>SUM(C136:C142)</f>
        <v>336280</v>
      </c>
      <c r="D143" s="94">
        <v>3524080</v>
      </c>
    </row>
    <row r="144" spans="1:4" s="30" customFormat="1" ht="15" customHeight="1">
      <c r="A144" s="12"/>
      <c r="D144" s="75"/>
    </row>
    <row r="145" spans="1:4" s="30" customFormat="1" ht="15" customHeight="1" thickBot="1">
      <c r="A145" s="12"/>
      <c r="D145" s="75"/>
    </row>
    <row r="146" spans="1:4" s="30" customFormat="1" ht="15" customHeight="1" thickBot="1">
      <c r="A146" s="53" t="s">
        <v>59</v>
      </c>
      <c r="D146" s="75"/>
    </row>
    <row r="147" spans="1:4" s="30" customFormat="1" ht="15" customHeight="1">
      <c r="A147" s="12"/>
      <c r="B147" s="67" t="s">
        <v>13</v>
      </c>
      <c r="C147" s="62">
        <v>8140</v>
      </c>
      <c r="D147" s="92"/>
    </row>
    <row r="148" spans="1:4" s="30" customFormat="1" ht="15" customHeight="1">
      <c r="A148" s="12"/>
      <c r="B148" s="19" t="s">
        <v>14</v>
      </c>
      <c r="C148" s="62">
        <v>130</v>
      </c>
      <c r="D148" s="92"/>
    </row>
    <row r="149" spans="1:4" s="30" customFormat="1" ht="15" customHeight="1">
      <c r="A149" s="12"/>
      <c r="B149" s="67" t="s">
        <v>15</v>
      </c>
      <c r="C149" s="62">
        <v>3220</v>
      </c>
      <c r="D149" s="92"/>
    </row>
    <row r="150" spans="1:4" s="30" customFormat="1" ht="15" customHeight="1">
      <c r="A150" s="12"/>
      <c r="B150" s="67" t="s">
        <v>16</v>
      </c>
      <c r="C150" s="62">
        <v>330</v>
      </c>
      <c r="D150" s="92"/>
    </row>
    <row r="151" spans="1:4" s="30" customFormat="1" ht="15" customHeight="1">
      <c r="A151" s="12"/>
      <c r="B151" s="67" t="s">
        <v>22</v>
      </c>
      <c r="C151" s="62">
        <v>356000</v>
      </c>
      <c r="D151" s="92"/>
    </row>
    <row r="152" spans="1:4" s="30" customFormat="1" ht="15" customHeight="1">
      <c r="A152" s="12"/>
      <c r="B152" s="19" t="s">
        <v>79</v>
      </c>
      <c r="C152" s="62">
        <v>8450</v>
      </c>
      <c r="D152" s="92"/>
    </row>
    <row r="153" spans="1:4" s="30" customFormat="1" ht="15" customHeight="1">
      <c r="A153" s="12"/>
      <c r="B153" s="67" t="s">
        <v>28</v>
      </c>
      <c r="C153" s="62">
        <v>38520</v>
      </c>
      <c r="D153" s="92"/>
    </row>
    <row r="154" spans="1:4" s="30" customFormat="1" ht="15" customHeight="1">
      <c r="A154" s="12"/>
      <c r="B154" s="67" t="s">
        <v>29</v>
      </c>
      <c r="C154" s="62">
        <v>1300600</v>
      </c>
      <c r="D154" s="75"/>
    </row>
    <row r="155" spans="1:4" s="30" customFormat="1" ht="15" customHeight="1">
      <c r="A155" s="12"/>
      <c r="B155" s="67" t="s">
        <v>30</v>
      </c>
      <c r="C155" s="62">
        <v>3066920</v>
      </c>
      <c r="D155" s="75"/>
    </row>
    <row r="156" spans="1:4" s="30" customFormat="1" ht="15" customHeight="1">
      <c r="A156" s="12"/>
      <c r="B156" s="67" t="s">
        <v>31</v>
      </c>
      <c r="C156" s="62">
        <v>406280</v>
      </c>
      <c r="D156" s="75"/>
    </row>
    <row r="157" spans="1:4" s="30" customFormat="1" ht="15" customHeight="1">
      <c r="A157" s="12"/>
      <c r="B157" s="67" t="s">
        <v>32</v>
      </c>
      <c r="C157" s="62">
        <v>122580</v>
      </c>
      <c r="D157" s="92"/>
    </row>
    <row r="158" spans="1:4" s="30" customFormat="1" ht="15" customHeight="1">
      <c r="A158" s="12"/>
      <c r="B158" s="67" t="s">
        <v>34</v>
      </c>
      <c r="C158" s="62">
        <v>13220</v>
      </c>
      <c r="D158" s="92"/>
    </row>
    <row r="159" spans="1:4" s="30" customFormat="1" ht="15" customHeight="1">
      <c r="A159" s="12"/>
      <c r="B159" s="70"/>
      <c r="C159" s="71">
        <f>SUM(C147:C158)</f>
        <v>5324390</v>
      </c>
      <c r="D159" s="94">
        <v>51230990</v>
      </c>
    </row>
    <row r="160" spans="1:4" s="30" customFormat="1" ht="15" customHeight="1" thickBot="1">
      <c r="A160" s="12"/>
      <c r="D160" s="75"/>
    </row>
    <row r="161" spans="1:4" s="30" customFormat="1" ht="15" customHeight="1" thickBot="1">
      <c r="A161" s="53" t="s">
        <v>62</v>
      </c>
      <c r="D161" s="75"/>
    </row>
    <row r="162" spans="1:4" s="30" customFormat="1" ht="15" customHeight="1">
      <c r="A162" s="12"/>
      <c r="B162" s="19" t="s">
        <v>14</v>
      </c>
      <c r="C162" s="62">
        <v>14500</v>
      </c>
      <c r="D162" s="92"/>
    </row>
    <row r="163" spans="1:4" s="30" customFormat="1" ht="15" customHeight="1">
      <c r="A163" s="12"/>
      <c r="B163" s="67" t="s">
        <v>15</v>
      </c>
      <c r="C163" s="62">
        <v>960</v>
      </c>
      <c r="D163" s="92"/>
    </row>
    <row r="164" spans="1:4" s="30" customFormat="1" ht="15" customHeight="1">
      <c r="A164" s="12"/>
      <c r="B164" s="67" t="s">
        <v>17</v>
      </c>
      <c r="C164" s="62">
        <v>960</v>
      </c>
      <c r="D164" s="92"/>
    </row>
    <row r="165" spans="1:4" s="30" customFormat="1" ht="15" customHeight="1">
      <c r="A165" s="12"/>
      <c r="B165" s="67" t="s">
        <v>18</v>
      </c>
      <c r="C165" s="62">
        <v>320</v>
      </c>
      <c r="D165" s="92"/>
    </row>
    <row r="166" spans="1:4" s="30" customFormat="1" ht="15" customHeight="1">
      <c r="A166" s="12"/>
      <c r="B166" s="67" t="s">
        <v>22</v>
      </c>
      <c r="C166" s="62">
        <v>205580</v>
      </c>
      <c r="D166" s="92"/>
    </row>
    <row r="167" spans="1:4" s="30" customFormat="1" ht="15" customHeight="1">
      <c r="A167" s="12"/>
      <c r="B167" s="19" t="s">
        <v>79</v>
      </c>
      <c r="C167" s="62">
        <v>13300</v>
      </c>
      <c r="D167" s="92"/>
    </row>
    <row r="168" spans="1:4" s="30" customFormat="1" ht="15" customHeight="1">
      <c r="A168" s="12"/>
      <c r="B168" s="67" t="s">
        <v>28</v>
      </c>
      <c r="C168" s="62">
        <v>37900</v>
      </c>
      <c r="D168" s="92"/>
    </row>
    <row r="169" spans="1:4" s="30" customFormat="1" ht="15" customHeight="1">
      <c r="A169" s="12"/>
      <c r="B169" s="67" t="s">
        <v>29</v>
      </c>
      <c r="C169" s="62">
        <v>537660</v>
      </c>
      <c r="D169" s="92"/>
    </row>
    <row r="170" spans="1:4" s="30" customFormat="1" ht="15" customHeight="1">
      <c r="A170" s="12"/>
      <c r="B170" s="67" t="s">
        <v>30</v>
      </c>
      <c r="C170" s="62">
        <v>1284530</v>
      </c>
      <c r="D170" s="92"/>
    </row>
    <row r="171" spans="1:4" s="30" customFormat="1" ht="15" customHeight="1">
      <c r="A171" s="12"/>
      <c r="B171" s="67" t="s">
        <v>31</v>
      </c>
      <c r="C171" s="62">
        <v>57380</v>
      </c>
      <c r="D171" s="92"/>
    </row>
    <row r="172" spans="1:4" s="30" customFormat="1" ht="15" customHeight="1">
      <c r="A172" s="12"/>
      <c r="B172" s="67" t="s">
        <v>32</v>
      </c>
      <c r="C172" s="62">
        <v>130850</v>
      </c>
      <c r="D172" s="92"/>
    </row>
    <row r="173" spans="1:4" s="30" customFormat="1" ht="15" customHeight="1">
      <c r="A173" s="12"/>
      <c r="B173" s="70"/>
      <c r="C173" s="68">
        <f>SUM(C162:C172)</f>
        <v>2283940</v>
      </c>
      <c r="D173" s="94">
        <v>29678410</v>
      </c>
    </row>
    <row r="174" spans="1:4" s="30" customFormat="1" ht="15" customHeight="1" thickBot="1">
      <c r="A174" s="12"/>
      <c r="D174" s="75"/>
    </row>
    <row r="175" spans="1:4" s="30" customFormat="1" ht="15" customHeight="1" thickBot="1">
      <c r="A175" s="53" t="s">
        <v>63</v>
      </c>
      <c r="D175" s="75"/>
    </row>
    <row r="176" spans="1:4" s="30" customFormat="1" ht="15" customHeight="1">
      <c r="A176" s="52"/>
      <c r="B176" s="19" t="s">
        <v>14</v>
      </c>
      <c r="C176" s="62">
        <v>3340</v>
      </c>
      <c r="D176" s="92"/>
    </row>
    <row r="177" spans="1:4" s="30" customFormat="1" ht="15" customHeight="1">
      <c r="A177" s="52"/>
      <c r="B177" s="67" t="s">
        <v>17</v>
      </c>
      <c r="C177" s="62">
        <v>4250</v>
      </c>
      <c r="D177" s="92"/>
    </row>
    <row r="178" spans="2:4" s="30" customFormat="1" ht="15" customHeight="1">
      <c r="B178" s="67" t="s">
        <v>21</v>
      </c>
      <c r="C178" s="62">
        <v>750000</v>
      </c>
      <c r="D178" s="92"/>
    </row>
    <row r="179" spans="1:4" s="30" customFormat="1" ht="15" customHeight="1">
      <c r="A179" s="12"/>
      <c r="B179" s="12" t="s">
        <v>22</v>
      </c>
      <c r="C179" s="62">
        <v>94430</v>
      </c>
      <c r="D179" s="92"/>
    </row>
    <row r="180" spans="1:4" s="30" customFormat="1" ht="15" customHeight="1">
      <c r="A180" s="12"/>
      <c r="B180" s="19" t="s">
        <v>79</v>
      </c>
      <c r="C180" s="62">
        <v>20</v>
      </c>
      <c r="D180" s="92"/>
    </row>
    <row r="181" spans="1:4" s="30" customFormat="1" ht="15" customHeight="1">
      <c r="A181" s="12"/>
      <c r="B181" s="67" t="s">
        <v>25</v>
      </c>
      <c r="C181" s="62">
        <v>0</v>
      </c>
      <c r="D181" s="75"/>
    </row>
    <row r="182" spans="1:4" s="30" customFormat="1" ht="15" customHeight="1">
      <c r="A182" s="12"/>
      <c r="B182" s="67" t="s">
        <v>28</v>
      </c>
      <c r="C182" s="62">
        <v>75100</v>
      </c>
      <c r="D182" s="92"/>
    </row>
    <row r="183" spans="1:4" s="30" customFormat="1" ht="15" customHeight="1">
      <c r="A183" s="12"/>
      <c r="B183" s="67" t="s">
        <v>29</v>
      </c>
      <c r="C183" s="62">
        <v>26820</v>
      </c>
      <c r="D183" s="75"/>
    </row>
    <row r="184" spans="1:4" s="30" customFormat="1" ht="15" customHeight="1">
      <c r="A184" s="12"/>
      <c r="B184" s="67" t="s">
        <v>30</v>
      </c>
      <c r="C184" s="62">
        <v>227920</v>
      </c>
      <c r="D184" s="75"/>
    </row>
    <row r="185" spans="1:4" s="30" customFormat="1" ht="15" customHeight="1">
      <c r="A185" s="12"/>
      <c r="B185" s="67" t="s">
        <v>31</v>
      </c>
      <c r="C185" s="62">
        <v>17440</v>
      </c>
      <c r="D185" s="92"/>
    </row>
    <row r="186" spans="1:4" s="30" customFormat="1" ht="15" customHeight="1">
      <c r="A186" s="12"/>
      <c r="B186" s="67" t="s">
        <v>32</v>
      </c>
      <c r="C186" s="62">
        <v>48250</v>
      </c>
      <c r="D186" s="75"/>
    </row>
    <row r="187" spans="1:4" s="30" customFormat="1" ht="15" customHeight="1">
      <c r="A187" s="12"/>
      <c r="B187" s="67" t="s">
        <v>33</v>
      </c>
      <c r="C187" s="62">
        <v>20</v>
      </c>
      <c r="D187" s="92"/>
    </row>
    <row r="188" spans="1:4" s="30" customFormat="1" ht="15" customHeight="1">
      <c r="A188" s="12"/>
      <c r="B188" s="70" t="s">
        <v>35</v>
      </c>
      <c r="C188" s="30">
        <v>0</v>
      </c>
      <c r="D188" s="75"/>
    </row>
    <row r="189" spans="1:4" s="30" customFormat="1" ht="15" customHeight="1">
      <c r="A189" s="12"/>
      <c r="C189" s="68">
        <f>SUM(C176:C188)</f>
        <v>1247590</v>
      </c>
      <c r="D189" s="94">
        <v>8002620</v>
      </c>
    </row>
    <row r="190" spans="1:4" s="30" customFormat="1" ht="15" customHeight="1" thickBot="1">
      <c r="A190" s="12"/>
      <c r="D190" s="75"/>
    </row>
    <row r="191" spans="1:4" s="30" customFormat="1" ht="15" customHeight="1" thickBot="1">
      <c r="A191" s="53" t="s">
        <v>65</v>
      </c>
      <c r="D191" s="75"/>
    </row>
    <row r="192" spans="1:4" s="30" customFormat="1" ht="15" customHeight="1">
      <c r="A192" s="52"/>
      <c r="B192" s="67" t="s">
        <v>15</v>
      </c>
      <c r="C192" s="62">
        <v>10</v>
      </c>
      <c r="D192" s="92"/>
    </row>
    <row r="193" spans="1:4" s="30" customFormat="1" ht="15" customHeight="1">
      <c r="A193" s="12"/>
      <c r="B193" s="67" t="s">
        <v>17</v>
      </c>
      <c r="C193" s="62">
        <v>1000</v>
      </c>
      <c r="D193" s="92"/>
    </row>
    <row r="194" spans="1:4" s="30" customFormat="1" ht="15" customHeight="1">
      <c r="A194" s="12"/>
      <c r="B194" s="67" t="s">
        <v>19</v>
      </c>
      <c r="C194" s="62">
        <v>64020</v>
      </c>
      <c r="D194" s="92"/>
    </row>
    <row r="195" spans="1:4" s="30" customFormat="1" ht="15" customHeight="1">
      <c r="A195" s="12"/>
      <c r="B195" s="67" t="s">
        <v>22</v>
      </c>
      <c r="C195" s="62">
        <v>363830</v>
      </c>
      <c r="D195" s="92"/>
    </row>
    <row r="196" spans="1:4" s="30" customFormat="1" ht="15" customHeight="1">
      <c r="A196" s="12"/>
      <c r="B196" s="67" t="s">
        <v>28</v>
      </c>
      <c r="C196" s="62">
        <v>14750</v>
      </c>
      <c r="D196" s="92"/>
    </row>
    <row r="197" spans="1:4" s="30" customFormat="1" ht="15" customHeight="1">
      <c r="A197" s="12"/>
      <c r="B197" s="67" t="s">
        <v>29</v>
      </c>
      <c r="C197" s="62">
        <v>96260</v>
      </c>
      <c r="D197" s="92"/>
    </row>
    <row r="198" spans="1:4" s="30" customFormat="1" ht="15" customHeight="1">
      <c r="A198" s="12"/>
      <c r="B198" s="67" t="s">
        <v>30</v>
      </c>
      <c r="C198" s="62">
        <v>701120</v>
      </c>
      <c r="D198" s="75"/>
    </row>
    <row r="199" spans="1:4" s="30" customFormat="1" ht="15" customHeight="1">
      <c r="A199" s="12"/>
      <c r="B199" s="67" t="s">
        <v>31</v>
      </c>
      <c r="C199" s="62">
        <v>34780</v>
      </c>
      <c r="D199" s="75"/>
    </row>
    <row r="200" spans="1:4" s="30" customFormat="1" ht="15" customHeight="1">
      <c r="A200" s="12"/>
      <c r="B200" s="67" t="s">
        <v>32</v>
      </c>
      <c r="C200" s="62">
        <v>9850</v>
      </c>
      <c r="D200" s="75"/>
    </row>
    <row r="201" spans="2:4" s="30" customFormat="1" ht="15" customHeight="1">
      <c r="B201" s="67" t="s">
        <v>33</v>
      </c>
      <c r="C201" s="62">
        <v>33840</v>
      </c>
      <c r="D201" s="92"/>
    </row>
    <row r="202" spans="2:4" s="30" customFormat="1" ht="15" customHeight="1">
      <c r="B202" s="70"/>
      <c r="C202" s="68">
        <f>SUM(C192:C201)</f>
        <v>1319460</v>
      </c>
      <c r="D202" s="94">
        <v>13498970</v>
      </c>
    </row>
    <row r="203" s="30" customFormat="1" ht="15" customHeight="1" thickBot="1">
      <c r="D203" s="94"/>
    </row>
    <row r="204" spans="1:4" s="30" customFormat="1" ht="15" customHeight="1" thickBot="1">
      <c r="A204" s="53" t="s">
        <v>72</v>
      </c>
      <c r="B204" s="70"/>
      <c r="C204" s="72"/>
      <c r="D204" s="96"/>
    </row>
    <row r="205" spans="1:4" s="30" customFormat="1" ht="15" customHeight="1">
      <c r="A205" s="12"/>
      <c r="B205" s="67" t="s">
        <v>76</v>
      </c>
      <c r="C205" s="62">
        <v>4580</v>
      </c>
      <c r="D205" s="92">
        <v>45800</v>
      </c>
    </row>
    <row r="206" spans="1:4" s="30" customFormat="1" ht="15" customHeight="1">
      <c r="A206" s="12"/>
      <c r="B206" s="19"/>
      <c r="C206" s="69">
        <f>SUM(C205)</f>
        <v>4580</v>
      </c>
      <c r="D206" s="93">
        <f>SUM(D205)</f>
        <v>45800</v>
      </c>
    </row>
    <row r="207" spans="1:4" s="30" customFormat="1" ht="15" customHeight="1" thickBot="1">
      <c r="A207" s="12"/>
      <c r="B207" s="19"/>
      <c r="C207" s="39"/>
      <c r="D207" s="75"/>
    </row>
    <row r="208" spans="1:4" s="30" customFormat="1" ht="15" customHeight="1" thickBot="1">
      <c r="A208" s="56" t="s">
        <v>73</v>
      </c>
      <c r="B208" s="19"/>
      <c r="C208" s="98">
        <v>41894376</v>
      </c>
      <c r="D208" s="99">
        <v>445405790</v>
      </c>
    </row>
    <row r="209" spans="2:3" ht="11.25">
      <c r="B209" s="73"/>
      <c r="C209" s="59"/>
    </row>
    <row r="210" spans="2:3" ht="11.25">
      <c r="B210" s="73"/>
      <c r="C210" s="59"/>
    </row>
    <row r="211" spans="2:4" ht="14.25">
      <c r="B211" s="73"/>
      <c r="C211" s="98"/>
      <c r="D211" s="99"/>
    </row>
    <row r="212" spans="2:3" ht="11.25">
      <c r="B212" s="73"/>
      <c r="C212" s="59"/>
    </row>
    <row r="213" spans="2:3" ht="11.25">
      <c r="B213" s="73"/>
      <c r="C213" s="59"/>
    </row>
    <row r="214" spans="2:3" ht="11.25">
      <c r="B214" s="73"/>
      <c r="C214" s="59"/>
    </row>
    <row r="215" spans="2:3" ht="11.25">
      <c r="B215" s="73"/>
      <c r="C215" s="59"/>
    </row>
    <row r="216" spans="2:3" ht="11.25">
      <c r="B216" s="73"/>
      <c r="C216" s="59"/>
    </row>
    <row r="217" spans="2:3" ht="11.25">
      <c r="B217" s="73"/>
      <c r="C217" s="59"/>
    </row>
    <row r="218" spans="2:3" ht="11.25">
      <c r="B218" s="73"/>
      <c r="C218" s="59"/>
    </row>
    <row r="219" spans="2:3" ht="11.25">
      <c r="B219" s="73"/>
      <c r="C219" s="59"/>
    </row>
    <row r="220" spans="2:3" ht="11.25">
      <c r="B220" s="73"/>
      <c r="C220" s="59"/>
    </row>
    <row r="221" ht="11.25">
      <c r="B221" s="73"/>
    </row>
    <row r="222" ht="11.25">
      <c r="B222" s="73"/>
    </row>
    <row r="223" ht="11.25">
      <c r="B223" s="73"/>
    </row>
    <row r="224" ht="11.25">
      <c r="B224" s="73"/>
    </row>
    <row r="225" ht="11.25">
      <c r="B225" s="73"/>
    </row>
    <row r="226" ht="11.25">
      <c r="B226" s="25"/>
    </row>
    <row r="227" ht="11.25">
      <c r="B227" s="73"/>
    </row>
  </sheetData>
  <sheetProtection/>
  <printOptions gridLines="1"/>
  <pageMargins left="0.73" right="0.75" top="0.51" bottom="0.5" header="0.5" footer="0.5"/>
  <pageSetup horizontalDpi="600" verticalDpi="600" orientation="portrait" paperSize="9" scale="88" r:id="rId1"/>
  <rowBreaks count="3" manualBreakCount="3">
    <brk id="52" max="3" man="1"/>
    <brk id="107" max="255" man="1"/>
    <brk id="1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Ministry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moriarh</dc:creator>
  <cp:keywords/>
  <dc:description/>
  <cp:lastModifiedBy>Cody Knox</cp:lastModifiedBy>
  <cp:lastPrinted>2005-11-10T18:39:11Z</cp:lastPrinted>
  <dcterms:created xsi:type="dcterms:W3CDTF">2004-08-26T02:37:20Z</dcterms:created>
  <dcterms:modified xsi:type="dcterms:W3CDTF">2014-08-31T04:00:10Z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1427205819</vt:i4>
  </property>
  <property fmtid="{D5CDD505-2E9C-101B-9397-08002B2CF9AE}" pid="3" name="_EmailSubject">
    <vt:lpwstr>spreadsheets etc..</vt:lpwstr>
  </property>
  <property fmtid="{D5CDD505-2E9C-101B-9397-08002B2CF9AE}" pid="4" name="_AuthorEmail">
    <vt:lpwstr>Helen.Moriarty@med.govt.nz</vt:lpwstr>
  </property>
  <property fmtid="{D5CDD505-2E9C-101B-9397-08002B2CF9AE}" pid="5" name="_AuthorEmailDisplayName">
    <vt:lpwstr>Helen Moriarty</vt:lpwstr>
  </property>
  <property fmtid="{D5CDD505-2E9C-101B-9397-08002B2CF9AE}" pid="6" name="_ReviewingToolsShownOnce">
    <vt:lpwstr/>
  </property>
</Properties>
</file>