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16" yWindow="228" windowWidth="10008" windowHeight="11280" tabRatio="524"/>
  </bookViews>
  <sheets>
    <sheet name="INDEX" sheetId="1" r:id="rId1"/>
    <sheet name="National Summary" sheetId="2" r:id="rId2"/>
    <sheet name="Metallic Minerals 2018" sheetId="3" r:id="rId3"/>
    <sheet name="Coal" sheetId="4" r:id="rId4"/>
    <sheet name="2018 By Commodity" sheetId="11" r:id="rId5"/>
    <sheet name="2018 By Region" sheetId="10" r:id="rId6"/>
  </sheets>
  <definedNames>
    <definedName name="_xlnm._FilterDatabase" localSheetId="4" hidden="1">'2018 By Commodity'!$A$8:$D$172</definedName>
    <definedName name="_xlnm._FilterDatabase" localSheetId="5" hidden="1">'2018 By Region'!$A$13:$D$147</definedName>
    <definedName name="minerals">'2018 By Commodity'!$A$12:$D$171</definedName>
    <definedName name="_xlnm.Print_Area" localSheetId="2">'Metallic Minerals 2018'!$A$3:$F$34</definedName>
  </definedNames>
  <calcPr calcId="145621"/>
</workbook>
</file>

<file path=xl/calcChain.xml><?xml version="1.0" encoding="utf-8"?>
<calcChain xmlns="http://schemas.openxmlformats.org/spreadsheetml/2006/main">
  <c r="E23" i="2" l="1"/>
  <c r="E18" i="2"/>
  <c r="D36" i="2" l="1"/>
  <c r="D34" i="2"/>
  <c r="D33" i="2"/>
  <c r="D17" i="2" l="1"/>
  <c r="E17" i="2"/>
  <c r="D18" i="2"/>
  <c r="D19" i="2"/>
  <c r="E19" i="2"/>
  <c r="D20" i="2"/>
  <c r="E20" i="2"/>
  <c r="D22" i="2"/>
  <c r="E22" i="2"/>
  <c r="D23" i="2"/>
  <c r="D24" i="2"/>
  <c r="E24" i="2"/>
  <c r="D26" i="2"/>
  <c r="E26" i="2"/>
  <c r="D27" i="2"/>
  <c r="E27" i="2"/>
  <c r="D28" i="2"/>
  <c r="E28" i="2"/>
  <c r="D29" i="2"/>
  <c r="E29" i="2"/>
  <c r="D30" i="2"/>
  <c r="E30" i="2"/>
  <c r="D31" i="2"/>
  <c r="E31" i="2"/>
  <c r="D32" i="2"/>
  <c r="E32" i="2"/>
  <c r="D35" i="2"/>
  <c r="E35" i="2"/>
  <c r="E7" i="4" l="1"/>
  <c r="H7" i="4"/>
  <c r="C8" i="4"/>
  <c r="E8" i="4" s="1"/>
  <c r="F8" i="4"/>
  <c r="H8" i="4"/>
  <c r="E10" i="4"/>
  <c r="H10" i="4"/>
  <c r="E11" i="4"/>
  <c r="H11" i="4"/>
  <c r="E12" i="4"/>
  <c r="H12" i="4"/>
  <c r="E13" i="4"/>
  <c r="H13" i="4"/>
  <c r="B14" i="4"/>
  <c r="C14" i="4"/>
  <c r="D14" i="4"/>
  <c r="D16" i="4" s="1"/>
  <c r="F14" i="4"/>
  <c r="G14" i="4"/>
  <c r="G16" i="4" s="1"/>
  <c r="H14" i="4" l="1"/>
  <c r="H16" i="4" s="1"/>
  <c r="F16" i="4"/>
  <c r="C16" i="4"/>
  <c r="E14" i="4"/>
  <c r="E16" i="4" s="1"/>
  <c r="B16" i="4"/>
  <c r="F24" i="3" l="1"/>
  <c r="E9" i="2" s="1"/>
  <c r="E24" i="3"/>
  <c r="D9" i="2" s="1"/>
  <c r="E17" i="3"/>
  <c r="D8" i="2" s="1"/>
  <c r="F17" i="3"/>
  <c r="E8" i="2" s="1"/>
  <c r="D12" i="2" l="1"/>
  <c r="D42" i="2" s="1"/>
  <c r="E12" i="2"/>
  <c r="E31" i="3"/>
  <c r="F32" i="3"/>
  <c r="B42" i="2"/>
  <c r="D24" i="3" l="1"/>
  <c r="C24" i="3"/>
  <c r="D17" i="3"/>
  <c r="C17" i="3"/>
  <c r="D32" i="3" l="1"/>
  <c r="C31" i="3"/>
</calcChain>
</file>

<file path=xl/sharedStrings.xml><?xml version="1.0" encoding="utf-8"?>
<sst xmlns="http://schemas.openxmlformats.org/spreadsheetml/2006/main" count="593" uniqueCount="128">
  <si>
    <t>National Summary</t>
  </si>
  <si>
    <t>Metallic Minerals</t>
  </si>
  <si>
    <t>Coal</t>
  </si>
  <si>
    <t>COMMODITY</t>
  </si>
  <si>
    <t>Quantity</t>
  </si>
  <si>
    <t>Value</t>
  </si>
  <si>
    <t>(tonnes)</t>
  </si>
  <si>
    <t>($NZ)</t>
  </si>
  <si>
    <t>Index</t>
  </si>
  <si>
    <t>Metals</t>
  </si>
  <si>
    <t>Gold</t>
  </si>
  <si>
    <t>Silver</t>
  </si>
  <si>
    <t>Magnetite (Ironsand)</t>
  </si>
  <si>
    <t>Total</t>
  </si>
  <si>
    <t>Non Metals</t>
  </si>
  <si>
    <t>Rock, sand and gravel for roading</t>
  </si>
  <si>
    <t>Rock, sand and gravel for building</t>
  </si>
  <si>
    <t>Rock, sand, gravel &amp; clay for fill</t>
  </si>
  <si>
    <t>Sand for industry</t>
  </si>
  <si>
    <t>Limestone for agriculture</t>
  </si>
  <si>
    <t>Limestone for industry</t>
  </si>
  <si>
    <t>Rock for reclamation &amp; protection</t>
  </si>
  <si>
    <t>Pumice</t>
  </si>
  <si>
    <t>Decorative pebbles including scoria</t>
  </si>
  <si>
    <t>Other</t>
  </si>
  <si>
    <t>Silica Sand</t>
  </si>
  <si>
    <t>Serpentine</t>
  </si>
  <si>
    <t>Recycled Material</t>
  </si>
  <si>
    <t>Building and dimension stone</t>
  </si>
  <si>
    <t>Clay for pottery and ceramics</t>
  </si>
  <si>
    <t>Dolomite for agriculture</t>
  </si>
  <si>
    <t>Amorphous silica</t>
  </si>
  <si>
    <t>Perlite</t>
  </si>
  <si>
    <t>Bentonite</t>
  </si>
  <si>
    <t>Dolomite for industry</t>
  </si>
  <si>
    <t>GRAND TOTAL</t>
  </si>
  <si>
    <t xml:space="preserve">NEW ZEALAND METAL PRODUCTION </t>
  </si>
  <si>
    <t>METAL</t>
  </si>
  <si>
    <t>MINES</t>
  </si>
  <si>
    <t>(print to landscape)</t>
  </si>
  <si>
    <t>(NZ$)</t>
  </si>
  <si>
    <t>Waihi</t>
  </si>
  <si>
    <t>Macraes mine</t>
  </si>
  <si>
    <t>Placer West Coast</t>
  </si>
  <si>
    <t>Placer Otago/Southland</t>
  </si>
  <si>
    <t xml:space="preserve">Placer Tasman </t>
  </si>
  <si>
    <t xml:space="preserve">Waihi    </t>
  </si>
  <si>
    <t xml:space="preserve">Macraes mine    </t>
  </si>
  <si>
    <t xml:space="preserve">Other      </t>
  </si>
  <si>
    <t>Ironsand</t>
  </si>
  <si>
    <t>(Quantity in Tonnes)</t>
  </si>
  <si>
    <t>Waikato North Head</t>
  </si>
  <si>
    <t>Taharoa</t>
  </si>
  <si>
    <t>Total Value of Metals Production ($NZ)</t>
  </si>
  <si>
    <t>Region</t>
  </si>
  <si>
    <t>Bituminous</t>
  </si>
  <si>
    <t>Sub Bituminous</t>
  </si>
  <si>
    <t>Lignite</t>
  </si>
  <si>
    <t xml:space="preserve"> Total</t>
  </si>
  <si>
    <t>Opencast</t>
  </si>
  <si>
    <t>Waikato</t>
  </si>
  <si>
    <t>NORTH ISLAND</t>
  </si>
  <si>
    <t>West Coast</t>
  </si>
  <si>
    <t>Canterbury</t>
  </si>
  <si>
    <t>Otago</t>
  </si>
  <si>
    <t>Southland</t>
  </si>
  <si>
    <t>SOUTH ISLAND</t>
  </si>
  <si>
    <t>NEW ZEALAND</t>
  </si>
  <si>
    <t>REGION</t>
  </si>
  <si>
    <t>MINERAL COMMODITY</t>
  </si>
  <si>
    <t>Northland</t>
  </si>
  <si>
    <t>Auckland</t>
  </si>
  <si>
    <t>Building and Dimension stone</t>
  </si>
  <si>
    <t>Bay of Plenty</t>
  </si>
  <si>
    <t>Gisborne</t>
  </si>
  <si>
    <t>Taranaki</t>
  </si>
  <si>
    <t>Hawkes Bay</t>
  </si>
  <si>
    <t>Wellington</t>
  </si>
  <si>
    <t>Nelson/Tasman</t>
  </si>
  <si>
    <t>Marlborough</t>
  </si>
  <si>
    <t>Other hard rock (includes Globe Progress)</t>
  </si>
  <si>
    <t>Figures are for a calendar year</t>
  </si>
  <si>
    <t>NEW ZEALAND ANNUAL PRODUCTION STATISTICS - ALL COMMODITIES</t>
  </si>
  <si>
    <t>NEW ZEALAND INDUSTRIAL MINERAL PRODUCTION BY REGION</t>
  </si>
  <si>
    <t>NEW ZEALAND COAL PRODUCTION  BY MINING METHOD, RANK AND REGION (kt)</t>
  </si>
  <si>
    <t>Underground</t>
  </si>
  <si>
    <t>-</t>
  </si>
  <si>
    <t>Manawatu/Wanganui</t>
  </si>
  <si>
    <t>(kilotonnes)</t>
  </si>
  <si>
    <t xml:space="preserve">Grand Total (NZ) </t>
  </si>
  <si>
    <t>Some information has been withheld to avoid identification of individual production figures</t>
  </si>
  <si>
    <t>Please note:</t>
  </si>
  <si>
    <t>Figures may be rounded</t>
  </si>
  <si>
    <r>
      <t>National Summary</t>
    </r>
    <r>
      <rPr>
        <sz val="11"/>
        <rFont val="Calibri"/>
        <family val="2"/>
        <scheme val="minor"/>
      </rPr>
      <t xml:space="preserve"> for all commodities </t>
    </r>
  </si>
  <si>
    <r>
      <t>Metallic Minerals</t>
    </r>
    <r>
      <rPr>
        <sz val="11"/>
        <rFont val="Calibri"/>
        <family val="2"/>
        <scheme val="minor"/>
      </rPr>
      <t xml:space="preserve"> production summary</t>
    </r>
  </si>
  <si>
    <r>
      <t>Coal</t>
    </r>
    <r>
      <rPr>
        <sz val="11"/>
        <rFont val="Calibri"/>
        <family val="2"/>
        <scheme val="minor"/>
      </rPr>
      <t xml:space="preserve"> production summary (by mining method, rank and region)</t>
    </r>
  </si>
  <si>
    <r>
      <t>Industrial Minerals</t>
    </r>
    <r>
      <rPr>
        <sz val="11"/>
        <rFont val="Calibri"/>
        <family val="2"/>
        <scheme val="minor"/>
      </rPr>
      <t xml:space="preserve"> production summary by </t>
    </r>
    <r>
      <rPr>
        <b/>
        <sz val="11"/>
        <rFont val="Calibri"/>
        <family val="2"/>
        <scheme val="minor"/>
      </rPr>
      <t>Region</t>
    </r>
  </si>
  <si>
    <r>
      <t>Industrial Minerals</t>
    </r>
    <r>
      <rPr>
        <sz val="11"/>
        <rFont val="Calibri"/>
        <family val="2"/>
        <scheme val="minor"/>
      </rPr>
      <t xml:space="preserve"> production summary by</t>
    </r>
    <r>
      <rPr>
        <b/>
        <sz val="11"/>
        <color indexed="10"/>
        <rFont val="Calibri"/>
        <family val="2"/>
        <scheme val="minor"/>
      </rPr>
      <t xml:space="preserve"> </t>
    </r>
    <r>
      <rPr>
        <b/>
        <sz val="11"/>
        <rFont val="Calibri"/>
        <family val="2"/>
        <scheme val="minor"/>
      </rPr>
      <t>Commodity</t>
    </r>
  </si>
  <si>
    <r>
      <t xml:space="preserve">Total Gold Production </t>
    </r>
    <r>
      <rPr>
        <b/>
        <i/>
        <u/>
        <sz val="12"/>
        <rFont val="Calibri"/>
        <family val="2"/>
        <scheme val="minor"/>
      </rPr>
      <t>(kgs)</t>
    </r>
    <r>
      <rPr>
        <b/>
        <sz val="12"/>
        <rFont val="Calibri"/>
        <family val="2"/>
        <scheme val="minor"/>
      </rPr>
      <t xml:space="preserve"> and Values ($)</t>
    </r>
  </si>
  <si>
    <r>
      <t xml:space="preserve">Total Silver Production </t>
    </r>
    <r>
      <rPr>
        <b/>
        <i/>
        <u/>
        <sz val="12"/>
        <rFont val="Calibri"/>
        <family val="2"/>
        <scheme val="minor"/>
      </rPr>
      <t>(kgs)</t>
    </r>
    <r>
      <rPr>
        <b/>
        <sz val="12"/>
        <rFont val="Calibri"/>
        <family val="2"/>
        <scheme val="minor"/>
      </rPr>
      <t xml:space="preserve"> and Values ($)</t>
    </r>
  </si>
  <si>
    <r>
      <t xml:space="preserve">Total Ironsand Production </t>
    </r>
    <r>
      <rPr>
        <b/>
        <i/>
        <u/>
        <sz val="12"/>
        <rFont val="Calibri"/>
        <family val="2"/>
        <scheme val="minor"/>
      </rPr>
      <t>(tonnes)</t>
    </r>
    <r>
      <rPr>
        <b/>
        <sz val="12"/>
        <rFont val="Calibri"/>
        <family val="2"/>
        <scheme val="minor"/>
      </rPr>
      <t xml:space="preserve"> and Values ($)*</t>
    </r>
  </si>
  <si>
    <r>
      <t xml:space="preserve">Total </t>
    </r>
    <r>
      <rPr>
        <b/>
        <i/>
        <u/>
        <sz val="12"/>
        <rFont val="Calibri"/>
        <family val="2"/>
        <scheme val="minor"/>
      </rPr>
      <t>Tonnage</t>
    </r>
    <r>
      <rPr>
        <b/>
        <sz val="12"/>
        <rFont val="Calibri"/>
        <family val="2"/>
        <scheme val="minor"/>
      </rPr>
      <t xml:space="preserve"> Produced</t>
    </r>
  </si>
  <si>
    <t>Some regional information for Aggregates has been withheld to avoid identification of individual production figures</t>
  </si>
  <si>
    <t>Placer Marlborough</t>
  </si>
  <si>
    <t xml:space="preserve">Gold production is taken from the annual reporting permit holders provide to NZP&amp;M. The revenue is calculated by applying the average price per unit taken from the royalty returns provided to NZP&amp;M. </t>
  </si>
  <si>
    <t xml:space="preserve">Please Note: </t>
  </si>
  <si>
    <t>Some regional information has been withheld to avoid identification of individual production figures</t>
  </si>
  <si>
    <t>(Quanity in Kgs)</t>
  </si>
  <si>
    <t>Otago/Southland</t>
  </si>
  <si>
    <t>Zeolite</t>
  </si>
  <si>
    <t>Not available*</t>
  </si>
  <si>
    <t>Notes:</t>
  </si>
  <si>
    <t>Index - 2018 New Zealand Coal, Industrial Minerals and Metallic Minerals Production Survey</t>
  </si>
  <si>
    <t>2018 By Region</t>
  </si>
  <si>
    <t>2018 By Commodity</t>
  </si>
  <si>
    <t>Shale</t>
  </si>
  <si>
    <t>Withheld</t>
  </si>
  <si>
    <t>N/A</t>
  </si>
  <si>
    <t>*Due to the limited producers for ironsands, NZP&amp;M will not publish production figures for calendar year 2017 and 2018 to maintain confidentiality.</t>
  </si>
  <si>
    <t>Due to the limited producers for ironsands, NZP&amp;M will not publish production figures for calendar year 2017 and 2018 to maintain confidentiality.</t>
  </si>
  <si>
    <r>
      <rPr>
        <b/>
        <sz val="12"/>
        <rFont val="Calibri"/>
        <family val="2"/>
        <scheme val="minor"/>
      </rPr>
      <t>Please note</t>
    </r>
    <r>
      <rPr>
        <sz val="12"/>
        <rFont val="Calibri"/>
        <family val="2"/>
        <scheme val="minor"/>
      </rPr>
      <t>: Total Tonnage Produced and Total Value of Metals Production figure excludes ironsands</t>
    </r>
  </si>
  <si>
    <t>Grand Total includes figures that are otherwise withheld</t>
  </si>
  <si>
    <r>
      <t xml:space="preserve">Please note that the survey response rate includes </t>
    </r>
    <r>
      <rPr>
        <u/>
        <sz val="11"/>
        <rFont val="Calibri"/>
        <family val="2"/>
        <scheme val="minor"/>
      </rPr>
      <t>all</t>
    </r>
    <r>
      <rPr>
        <sz val="11"/>
        <rFont val="Calibri"/>
        <family val="2"/>
        <scheme val="minor"/>
      </rPr>
      <t xml:space="preserve"> responses received including those reporting no production, sold quarries and those who responded to advise they would not provide production data.</t>
    </r>
  </si>
  <si>
    <t>Please note that the survey response rate includes all responses received including those reporting no production, sold quarries and those who responded to advise they would not provide production data.</t>
  </si>
  <si>
    <t>Some respondents to the aggregate survey did not specify a value for their production. To account for this, and to allow an estimate of total value, we have applied the average reported value for a given commodity to the missing values for that commodity. This has also been applied retrospectively to the 2017 figures in this report.</t>
  </si>
  <si>
    <t>Each year NZP&amp;M surveys aggregate producers and quarry operators known to NZP&amp;M. Those surveyed include holders of Crown minerals permits and operations for privately-owned minerals. The survey is not a statutory requirement and responses are voluntary.</t>
  </si>
  <si>
    <t>The response rate to the aggregate survey impacts the completeness of the data reported. The percentage of respondents for 2018 was 63.9% (542 respondents out of 848 quarries surveyed).</t>
  </si>
  <si>
    <t>Coal production figures reported here differ slightly from the Energy in New Zealand 2019 publication which presented the provisional figures available at that time. These figures are more up-to-date and include data from coal mines that were submitted after the publication deadline.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</si>
</sst>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0">
    <numFmt numFmtId="6" formatCode="&quot;$&quot;#,##0;[Red]\-&quot;$&quot;#,##0"/>
    <numFmt numFmtId="7" formatCode="&quot;$&quot;#,##0.00;\-&quot;$&quot;#,##0.00"/>
    <numFmt numFmtId="8" formatCode="&quot;$&quot;#,##0.00;[Red]\-&quot;$&quot;#,##0.00"/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"/>
    <numFmt numFmtId="165" formatCode="0.000"/>
    <numFmt numFmtId="166" formatCode="_-* #,##0.000_-;\-* #,##0.000_-;_-* &quot;-&quot;???_-;_-@_-"/>
    <numFmt numFmtId="167" formatCode="&quot;$&quot;#,##0.00"/>
    <numFmt numFmtId="168" formatCode="0_ ;\-0\ "/>
    <numFmt numFmtId="169" formatCode="0.0000"/>
    <numFmt numFmtId="170" formatCode="#,##0_ ;\-#,##0\ "/>
    <numFmt numFmtId="171" formatCode="#,##0.00_ ;\-#,##0.00\ "/>
    <numFmt numFmtId="172" formatCode="[$$-1409]#,##0.00"/>
    <numFmt numFmtId="173" formatCode="0.0"/>
    <numFmt numFmtId="174" formatCode="_-* #,##0_-;\-* #,##0_-;_-* &quot;-&quot;??_-;_-@_-"/>
    <numFmt numFmtId="175" formatCode="_-&quot;$&quot;* #,##0_-;\-&quot;$&quot;* #,##0_-;_-&quot;$&quot;* &quot;-&quot;??_-;_-@_-"/>
    <numFmt numFmtId="176" formatCode="_-* #,##0.0_-;\-* #,##0.0_-;_-* &quot;-&quot;??_-;_-@_-"/>
    <numFmt numFmtId="177" formatCode="0.00000"/>
  </numFmts>
  <fonts count="62" x14ac:knownFonts="1">
    <font>
      <sz val="10"/>
      <name val="Arial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1"/>
      <color theme="1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color indexed="12"/>
      <name val="Calibri"/>
      <family val="2"/>
      <scheme val="minor"/>
    </font>
    <font>
      <b/>
      <sz val="11"/>
      <color indexed="10"/>
      <name val="Calibri"/>
      <family val="2"/>
      <scheme val="minor"/>
    </font>
    <font>
      <u/>
      <sz val="12"/>
      <color indexed="12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u/>
      <sz val="10"/>
      <color indexed="12"/>
      <name val="Calibri"/>
      <family val="2"/>
      <scheme val="minor"/>
    </font>
    <font>
      <sz val="10"/>
      <color indexed="8"/>
      <name val="Calibri"/>
      <family val="2"/>
      <scheme val="minor"/>
    </font>
    <font>
      <b/>
      <i/>
      <sz val="12"/>
      <name val="Calibri"/>
      <family val="2"/>
      <scheme val="minor"/>
    </font>
    <font>
      <sz val="12"/>
      <color rgb="FFFF0000"/>
      <name val="Calibri"/>
      <family val="2"/>
      <scheme val="minor"/>
    </font>
    <font>
      <b/>
      <i/>
      <u/>
      <sz val="12"/>
      <name val="Calibri"/>
      <family val="2"/>
      <scheme val="minor"/>
    </font>
    <font>
      <i/>
      <sz val="12"/>
      <name val="Calibri"/>
      <family val="2"/>
      <scheme val="minor"/>
    </font>
    <font>
      <b/>
      <sz val="12"/>
      <color rgb="FF000000"/>
      <name val="Calibri"/>
      <family val="2"/>
      <scheme val="minor"/>
    </font>
    <font>
      <u/>
      <sz val="14"/>
      <color indexed="12"/>
      <name val="Calibri"/>
      <family val="2"/>
      <scheme val="minor"/>
    </font>
    <font>
      <sz val="14"/>
      <name val="Calibri"/>
      <family val="2"/>
      <scheme val="minor"/>
    </font>
    <font>
      <sz val="10"/>
      <color indexed="8"/>
      <name val="Arial"/>
      <family val="2"/>
    </font>
    <font>
      <sz val="11"/>
      <color theme="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1"/>
      <color rgb="FF006100"/>
      <name val="Arial"/>
      <family val="2"/>
    </font>
    <font>
      <sz val="11"/>
      <color rgb="FF9C0006"/>
      <name val="Arial"/>
      <family val="2"/>
    </font>
    <font>
      <sz val="11"/>
      <color rgb="FF9C6500"/>
      <name val="Arial"/>
      <family val="2"/>
    </font>
    <font>
      <sz val="11"/>
      <color rgb="FF3F3F76"/>
      <name val="Arial"/>
      <family val="2"/>
    </font>
    <font>
      <b/>
      <sz val="11"/>
      <color rgb="FF3F3F3F"/>
      <name val="Arial"/>
      <family val="2"/>
    </font>
    <font>
      <b/>
      <sz val="11"/>
      <color rgb="FFFA7D00"/>
      <name val="Arial"/>
      <family val="2"/>
    </font>
    <font>
      <sz val="11"/>
      <color rgb="FFFA7D00"/>
      <name val="Arial"/>
      <family val="2"/>
    </font>
    <font>
      <b/>
      <sz val="11"/>
      <color theme="0"/>
      <name val="Arial"/>
      <family val="2"/>
    </font>
    <font>
      <sz val="11"/>
      <color rgb="FFFF0000"/>
      <name val="Arial"/>
      <family val="2"/>
    </font>
    <font>
      <i/>
      <sz val="11"/>
      <color rgb="FF7F7F7F"/>
      <name val="Arial"/>
      <family val="2"/>
    </font>
    <font>
      <sz val="10"/>
      <color indexed="8"/>
      <name val="Arial"/>
      <family val="2"/>
    </font>
    <font>
      <b/>
      <sz val="11"/>
      <name val="Arial"/>
      <family val="2"/>
    </font>
    <font>
      <b/>
      <sz val="12"/>
      <color rgb="FFFF0000"/>
      <name val="Calibri"/>
      <family val="2"/>
      <scheme val="minor"/>
    </font>
    <font>
      <u/>
      <sz val="11"/>
      <name val="Calibri"/>
      <family val="2"/>
      <scheme val="minor"/>
    </font>
  </fonts>
  <fills count="42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59999389629810485"/>
        <bgColor indexed="8"/>
      </patternFill>
    </fill>
    <fill>
      <patternFill patternType="solid">
        <fgColor theme="6" tint="0.39997558519241921"/>
        <bgColor indexed="8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6"/>
      </patternFill>
    </fill>
    <fill>
      <patternFill patternType="solid">
        <fgColor theme="8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4.9989318521683403E-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51">
    <xf numFmtId="0" fontId="0" fillId="0" borderId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11" fillId="0" borderId="0">
      <alignment vertical="top"/>
    </xf>
    <xf numFmtId="0" fontId="14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7" fillId="0" borderId="0"/>
    <xf numFmtId="0" fontId="18" fillId="0" borderId="0">
      <alignment vertical="top"/>
    </xf>
    <xf numFmtId="9" fontId="10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42" fillId="0" borderId="0">
      <alignment vertical="top"/>
    </xf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0" fillId="0" borderId="0"/>
    <xf numFmtId="0" fontId="11" fillId="0" borderId="0">
      <alignment vertical="top"/>
    </xf>
    <xf numFmtId="9" fontId="10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43" fillId="10" borderId="0" applyNumberFormat="0" applyBorder="0" applyAlignment="0" applyProtection="0"/>
    <xf numFmtId="0" fontId="43" fillId="11" borderId="0" applyNumberFormat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9" applyNumberFormat="0" applyFill="0" applyAlignment="0" applyProtection="0"/>
    <xf numFmtId="0" fontId="46" fillId="0" borderId="10" applyNumberFormat="0" applyFill="0" applyAlignment="0" applyProtection="0"/>
    <xf numFmtId="0" fontId="47" fillId="0" borderId="11" applyNumberFormat="0" applyFill="0" applyAlignment="0" applyProtection="0"/>
    <xf numFmtId="0" fontId="47" fillId="0" borderId="0" applyNumberFormat="0" applyFill="0" applyBorder="0" applyAlignment="0" applyProtection="0"/>
    <xf numFmtId="0" fontId="48" fillId="12" borderId="0" applyNumberFormat="0" applyBorder="0" applyAlignment="0" applyProtection="0"/>
    <xf numFmtId="0" fontId="49" fillId="13" borderId="0" applyNumberFormat="0" applyBorder="0" applyAlignment="0" applyProtection="0"/>
    <xf numFmtId="0" fontId="50" fillId="14" borderId="0" applyNumberFormat="0" applyBorder="0" applyAlignment="0" applyProtection="0"/>
    <xf numFmtId="0" fontId="51" fillId="15" borderId="12" applyNumberFormat="0" applyAlignment="0" applyProtection="0"/>
    <xf numFmtId="0" fontId="52" fillId="16" borderId="13" applyNumberFormat="0" applyAlignment="0" applyProtection="0"/>
    <xf numFmtId="0" fontId="53" fillId="16" borderId="12" applyNumberFormat="0" applyAlignment="0" applyProtection="0"/>
    <xf numFmtId="0" fontId="54" fillId="0" borderId="14" applyNumberFormat="0" applyFill="0" applyAlignment="0" applyProtection="0"/>
    <xf numFmtId="0" fontId="55" fillId="17" borderId="15" applyNumberFormat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19" fillId="0" borderId="17" applyNumberFormat="0" applyFill="0" applyAlignment="0" applyProtection="0"/>
    <xf numFmtId="0" fontId="43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43" fillId="22" borderId="0" applyNumberFormat="0" applyBorder="0" applyAlignment="0" applyProtection="0"/>
    <xf numFmtId="0" fontId="43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43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43" fillId="29" borderId="0" applyNumberFormat="0" applyBorder="0" applyAlignment="0" applyProtection="0"/>
    <xf numFmtId="0" fontId="43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43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43" fillId="36" borderId="0" applyNumberFormat="0" applyBorder="0" applyAlignment="0" applyProtection="0"/>
    <xf numFmtId="0" fontId="43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43" fillId="40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18" borderId="16" applyNumberFormat="0" applyFont="0" applyAlignment="0" applyProtection="0"/>
    <xf numFmtId="0" fontId="4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1" fillId="0" borderId="0">
      <alignment vertical="top"/>
    </xf>
    <xf numFmtId="0" fontId="4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18" borderId="16" applyNumberFormat="0" applyFont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58" fillId="0" borderId="0">
      <alignment vertical="top"/>
    </xf>
    <xf numFmtId="0" fontId="2" fillId="0" borderId="0"/>
    <xf numFmtId="0" fontId="2" fillId="18" borderId="16" applyNumberFormat="0" applyFont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18" borderId="16" applyNumberFormat="0" applyFont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39">
    <xf numFmtId="0" fontId="0" fillId="0" borderId="0" xfId="0"/>
    <xf numFmtId="0" fontId="23" fillId="3" borderId="0" xfId="0" applyFont="1" applyFill="1" applyBorder="1"/>
    <xf numFmtId="0" fontId="22" fillId="3" borderId="0" xfId="2" applyNumberFormat="1" applyFont="1" applyFill="1" applyBorder="1"/>
    <xf numFmtId="0" fontId="22" fillId="3" borderId="0" xfId="2" applyNumberFormat="1" applyFont="1" applyFill="1" applyBorder="1" applyAlignment="1">
      <alignment horizontal="right"/>
    </xf>
    <xf numFmtId="0" fontId="22" fillId="3" borderId="0" xfId="0" applyFont="1" applyFill="1" applyBorder="1"/>
    <xf numFmtId="44" fontId="22" fillId="3" borderId="0" xfId="2" applyFont="1" applyFill="1" applyBorder="1" applyAlignment="1">
      <alignment horizontal="right"/>
    </xf>
    <xf numFmtId="4" fontId="22" fillId="3" borderId="0" xfId="2" applyNumberFormat="1" applyFont="1" applyFill="1" applyBorder="1" applyAlignment="1">
      <alignment horizontal="right"/>
    </xf>
    <xf numFmtId="44" fontId="23" fillId="3" borderId="0" xfId="2" applyFont="1" applyFill="1" applyBorder="1" applyAlignment="1">
      <alignment horizontal="right"/>
    </xf>
    <xf numFmtId="4" fontId="23" fillId="3" borderId="0" xfId="2" applyNumberFormat="1" applyFont="1" applyFill="1" applyBorder="1" applyAlignment="1">
      <alignment horizontal="right"/>
    </xf>
    <xf numFmtId="0" fontId="30" fillId="4" borderId="0" xfId="0" applyFont="1" applyFill="1" applyBorder="1"/>
    <xf numFmtId="170" fontId="22" fillId="4" borderId="0" xfId="2" applyNumberFormat="1" applyFont="1" applyFill="1" applyBorder="1" applyAlignment="1">
      <alignment horizontal="right"/>
    </xf>
    <xf numFmtId="0" fontId="21" fillId="3" borderId="0" xfId="0" applyFont="1" applyFill="1" applyBorder="1"/>
    <xf numFmtId="0" fontId="22" fillId="3" borderId="0" xfId="0" applyFont="1" applyFill="1" applyBorder="1" applyAlignment="1">
      <alignment horizontal="right"/>
    </xf>
    <xf numFmtId="0" fontId="35" fillId="3" borderId="0" xfId="0" applyFont="1" applyFill="1" applyBorder="1"/>
    <xf numFmtId="0" fontId="22" fillId="4" borderId="0" xfId="0" applyFont="1" applyFill="1" applyBorder="1"/>
    <xf numFmtId="3" fontId="23" fillId="2" borderId="0" xfId="0" applyNumberFormat="1" applyFont="1" applyFill="1" applyBorder="1" applyAlignment="1">
      <alignment horizontal="center"/>
    </xf>
    <xf numFmtId="0" fontId="23" fillId="2" borderId="0" xfId="0" applyFont="1" applyFill="1" applyBorder="1" applyAlignment="1">
      <alignment horizontal="center"/>
    </xf>
    <xf numFmtId="164" fontId="35" fillId="4" borderId="0" xfId="0" applyNumberFormat="1" applyFont="1" applyFill="1" applyBorder="1" applyAlignment="1">
      <alignment horizontal="right"/>
    </xf>
    <xf numFmtId="4" fontId="22" fillId="3" borderId="0" xfId="0" applyNumberFormat="1" applyFont="1" applyFill="1" applyBorder="1" applyAlignment="1"/>
    <xf numFmtId="0" fontId="22" fillId="3" borderId="0" xfId="0" applyFont="1" applyFill="1" applyBorder="1" applyAlignment="1"/>
    <xf numFmtId="0" fontId="32" fillId="6" borderId="0" xfId="0" applyFont="1" applyFill="1" applyBorder="1" applyAlignment="1">
      <alignment horizontal="center"/>
    </xf>
    <xf numFmtId="0" fontId="20" fillId="3" borderId="0" xfId="0" applyNumberFormat="1" applyFont="1" applyFill="1" applyBorder="1" applyAlignment="1">
      <alignment horizontal="right"/>
    </xf>
    <xf numFmtId="0" fontId="20" fillId="5" borderId="0" xfId="0" applyFont="1" applyFill="1" applyBorder="1" applyAlignment="1">
      <alignment horizontal="center"/>
    </xf>
    <xf numFmtId="3" fontId="20" fillId="5" borderId="0" xfId="0" applyNumberFormat="1" applyFont="1" applyFill="1" applyBorder="1" applyAlignment="1">
      <alignment horizontal="right"/>
    </xf>
    <xf numFmtId="3" fontId="21" fillId="5" borderId="0" xfId="0" applyNumberFormat="1" applyFont="1" applyFill="1" applyBorder="1" applyAlignment="1">
      <alignment horizontal="right"/>
    </xf>
    <xf numFmtId="0" fontId="20" fillId="5" borderId="0" xfId="0" applyFont="1" applyFill="1" applyBorder="1" applyAlignment="1">
      <alignment horizontal="left"/>
    </xf>
    <xf numFmtId="4" fontId="20" fillId="5" borderId="0" xfId="0" applyNumberFormat="1" applyFont="1" applyFill="1" applyBorder="1" applyAlignment="1">
      <alignment horizontal="right"/>
    </xf>
    <xf numFmtId="0" fontId="21" fillId="5" borderId="0" xfId="0" applyFont="1" applyFill="1" applyBorder="1" applyAlignment="1">
      <alignment horizontal="left"/>
    </xf>
    <xf numFmtId="4" fontId="21" fillId="5" borderId="0" xfId="0" applyNumberFormat="1" applyFont="1" applyFill="1" applyBorder="1" applyAlignment="1">
      <alignment horizontal="right"/>
    </xf>
    <xf numFmtId="0" fontId="20" fillId="3" borderId="0" xfId="0" applyFont="1" applyFill="1" applyBorder="1" applyAlignment="1">
      <alignment horizontal="center"/>
    </xf>
    <xf numFmtId="0" fontId="24" fillId="3" borderId="0" xfId="0" applyFont="1" applyFill="1" applyBorder="1" applyAlignment="1">
      <alignment horizontal="center"/>
    </xf>
    <xf numFmtId="0" fontId="25" fillId="3" borderId="0" xfId="0" applyFont="1" applyFill="1" applyBorder="1"/>
    <xf numFmtId="0" fontId="24" fillId="3" borderId="0" xfId="0" applyNumberFormat="1" applyFont="1" applyFill="1" applyBorder="1" applyAlignment="1">
      <alignment horizontal="right"/>
    </xf>
    <xf numFmtId="0" fontId="24" fillId="5" borderId="0" xfId="0" applyFont="1" applyFill="1" applyBorder="1" applyAlignment="1">
      <alignment horizontal="center"/>
    </xf>
    <xf numFmtId="0" fontId="24" fillId="3" borderId="0" xfId="1" applyNumberFormat="1" applyFont="1" applyFill="1" applyBorder="1" applyAlignment="1">
      <alignment horizontal="right"/>
    </xf>
    <xf numFmtId="43" fontId="24" fillId="5" borderId="0" xfId="1" applyFont="1" applyFill="1" applyBorder="1" applyAlignment="1">
      <alignment horizontal="right"/>
    </xf>
    <xf numFmtId="167" fontId="24" fillId="5" borderId="0" xfId="0" applyNumberFormat="1" applyFont="1" applyFill="1" applyBorder="1" applyAlignment="1">
      <alignment horizontal="right"/>
    </xf>
    <xf numFmtId="0" fontId="25" fillId="5" borderId="0" xfId="0" applyFont="1" applyFill="1" applyBorder="1" applyAlignment="1">
      <alignment horizontal="center"/>
    </xf>
    <xf numFmtId="3" fontId="32" fillId="4" borderId="0" xfId="0" applyNumberFormat="1" applyFont="1" applyFill="1" applyAlignment="1">
      <alignment horizontal="right" vertical="top"/>
    </xf>
    <xf numFmtId="0" fontId="22" fillId="3" borderId="0" xfId="15" applyFont="1" applyFill="1" applyBorder="1"/>
    <xf numFmtId="0" fontId="22" fillId="3" borderId="0" xfId="15" applyFont="1" applyFill="1" applyBorder="1" applyAlignment="1">
      <alignment horizontal="right"/>
    </xf>
    <xf numFmtId="3" fontId="22" fillId="3" borderId="0" xfId="15" applyNumberFormat="1" applyFont="1" applyFill="1" applyBorder="1" applyAlignment="1">
      <alignment horizontal="right"/>
    </xf>
    <xf numFmtId="0" fontId="22" fillId="3" borderId="5" xfId="15" applyFont="1" applyFill="1" applyBorder="1" applyAlignment="1">
      <alignment horizontal="right"/>
    </xf>
    <xf numFmtId="0" fontId="35" fillId="3" borderId="0" xfId="15" applyFont="1" applyFill="1" applyBorder="1"/>
    <xf numFmtId="0" fontId="35" fillId="3" borderId="0" xfId="15" applyFont="1" applyFill="1" applyBorder="1" applyAlignment="1">
      <alignment horizontal="right"/>
    </xf>
    <xf numFmtId="3" fontId="35" fillId="3" borderId="0" xfId="15" applyNumberFormat="1" applyFont="1" applyFill="1" applyBorder="1" applyAlignment="1">
      <alignment horizontal="right"/>
    </xf>
    <xf numFmtId="0" fontId="23" fillId="3" borderId="0" xfId="15" applyFont="1" applyFill="1" applyBorder="1" applyAlignment="1">
      <alignment horizontal="right"/>
    </xf>
    <xf numFmtId="0" fontId="35" fillId="3" borderId="5" xfId="15" applyFont="1" applyFill="1" applyBorder="1" applyAlignment="1">
      <alignment horizontal="right"/>
    </xf>
    <xf numFmtId="0" fontId="22" fillId="4" borderId="3" xfId="15" applyFont="1" applyFill="1" applyBorder="1"/>
    <xf numFmtId="0" fontId="23" fillId="7" borderId="0" xfId="15" applyNumberFormat="1" applyFont="1" applyFill="1" applyBorder="1" applyAlignment="1">
      <alignment horizontal="center" vertical="center" wrapText="1"/>
    </xf>
    <xf numFmtId="173" fontId="23" fillId="7" borderId="0" xfId="15" applyNumberFormat="1" applyFont="1" applyFill="1" applyBorder="1" applyAlignment="1">
      <alignment horizontal="center" vertical="center" wrapText="1"/>
    </xf>
    <xf numFmtId="173" fontId="22" fillId="7" borderId="6" xfId="15" applyNumberFormat="1" applyFont="1" applyFill="1" applyBorder="1" applyAlignment="1">
      <alignment horizontal="center"/>
    </xf>
    <xf numFmtId="0" fontId="22" fillId="4" borderId="0" xfId="15" applyFont="1" applyFill="1" applyBorder="1"/>
    <xf numFmtId="173" fontId="22" fillId="7" borderId="0" xfId="15" applyNumberFormat="1" applyFont="1" applyFill="1" applyBorder="1" applyAlignment="1">
      <alignment horizontal="center"/>
    </xf>
    <xf numFmtId="173" fontId="22" fillId="4" borderId="0" xfId="15" applyNumberFormat="1" applyFont="1" applyFill="1" applyBorder="1" applyAlignment="1">
      <alignment horizontal="center"/>
    </xf>
    <xf numFmtId="0" fontId="25" fillId="8" borderId="0" xfId="0" applyFont="1" applyFill="1"/>
    <xf numFmtId="0" fontId="25" fillId="8" borderId="0" xfId="0" applyFont="1" applyFill="1" applyBorder="1"/>
    <xf numFmtId="0" fontId="24" fillId="8" borderId="0" xfId="0" applyFont="1" applyFill="1"/>
    <xf numFmtId="0" fontId="24" fillId="9" borderId="0" xfId="0" applyFont="1" applyFill="1" applyBorder="1"/>
    <xf numFmtId="0" fontId="25" fillId="9" borderId="0" xfId="0" applyFont="1" applyFill="1" applyBorder="1"/>
    <xf numFmtId="0" fontId="23" fillId="9" borderId="0" xfId="0" applyFont="1" applyFill="1" applyBorder="1"/>
    <xf numFmtId="0" fontId="23" fillId="9" borderId="0" xfId="0" applyFont="1" applyFill="1"/>
    <xf numFmtId="44" fontId="23" fillId="9" borderId="0" xfId="0" applyNumberFormat="1" applyFont="1" applyFill="1"/>
    <xf numFmtId="8" fontId="23" fillId="9" borderId="0" xfId="0" applyNumberFormat="1" applyFont="1" applyFill="1"/>
    <xf numFmtId="44" fontId="22" fillId="9" borderId="0" xfId="2" applyFont="1" applyFill="1" applyBorder="1"/>
    <xf numFmtId="3" fontId="23" fillId="9" borderId="0" xfId="0" applyNumberFormat="1" applyFont="1" applyFill="1" applyBorder="1"/>
    <xf numFmtId="44" fontId="23" fillId="9" borderId="0" xfId="2" applyFont="1" applyFill="1" applyBorder="1"/>
    <xf numFmtId="4" fontId="23" fillId="9" borderId="0" xfId="2" applyNumberFormat="1" applyFont="1" applyFill="1" applyBorder="1"/>
    <xf numFmtId="44" fontId="23" fillId="9" borderId="0" xfId="2" applyFont="1" applyFill="1"/>
    <xf numFmtId="172" fontId="30" fillId="9" borderId="0" xfId="11" applyNumberFormat="1" applyFont="1" applyFill="1" applyAlignment="1">
      <alignment vertical="top"/>
    </xf>
    <xf numFmtId="1" fontId="23" fillId="9" borderId="0" xfId="0" applyNumberFormat="1" applyFont="1" applyFill="1"/>
    <xf numFmtId="4" fontId="23" fillId="9" borderId="0" xfId="2" applyNumberFormat="1" applyFont="1" applyFill="1"/>
    <xf numFmtId="0" fontId="31" fillId="9" borderId="0" xfId="0" applyFont="1" applyFill="1" applyBorder="1" applyAlignment="1">
      <alignment horizontal="left"/>
    </xf>
    <xf numFmtId="173" fontId="22" fillId="9" borderId="0" xfId="15" applyNumberFormat="1" applyFont="1" applyFill="1" applyBorder="1" applyAlignment="1">
      <alignment horizontal="center"/>
    </xf>
    <xf numFmtId="0" fontId="28" fillId="9" borderId="0" xfId="10" applyFont="1" applyFill="1" applyBorder="1" applyAlignment="1" applyProtection="1">
      <alignment horizontal="left"/>
    </xf>
    <xf numFmtId="1" fontId="23" fillId="9" borderId="0" xfId="0" applyNumberFormat="1" applyFont="1" applyFill="1" applyBorder="1"/>
    <xf numFmtId="0" fontId="28" fillId="9" borderId="0" xfId="10" applyFont="1" applyFill="1" applyAlignment="1" applyProtection="1"/>
    <xf numFmtId="0" fontId="23" fillId="9" borderId="0" xfId="0" applyFont="1" applyFill="1" applyAlignment="1">
      <alignment horizontal="center"/>
    </xf>
    <xf numFmtId="0" fontId="23" fillId="9" borderId="0" xfId="0" applyFont="1" applyFill="1" applyBorder="1" applyAlignment="1">
      <alignment horizontal="center"/>
    </xf>
    <xf numFmtId="0" fontId="38" fillId="9" borderId="0" xfId="0" applyFont="1" applyFill="1" applyBorder="1"/>
    <xf numFmtId="0" fontId="22" fillId="9" borderId="0" xfId="0" applyFont="1" applyFill="1"/>
    <xf numFmtId="44" fontId="23" fillId="9" borderId="0" xfId="0" applyNumberFormat="1" applyFont="1" applyFill="1" applyBorder="1" applyAlignment="1">
      <alignment horizontal="center"/>
    </xf>
    <xf numFmtId="44" fontId="23" fillId="9" borderId="0" xfId="0" applyNumberFormat="1" applyFont="1" applyFill="1" applyAlignment="1">
      <alignment horizontal="center"/>
    </xf>
    <xf numFmtId="0" fontId="39" fillId="9" borderId="0" xfId="0" applyFont="1" applyFill="1"/>
    <xf numFmtId="4" fontId="23" fillId="9" borderId="0" xfId="0" applyNumberFormat="1" applyFont="1" applyFill="1" applyAlignment="1">
      <alignment horizontal="center"/>
    </xf>
    <xf numFmtId="2" fontId="23" fillId="9" borderId="0" xfId="0" applyNumberFormat="1" applyFont="1" applyFill="1"/>
    <xf numFmtId="2" fontId="22" fillId="9" borderId="0" xfId="0" applyNumberFormat="1" applyFont="1" applyFill="1"/>
    <xf numFmtId="165" fontId="23" fillId="9" borderId="0" xfId="0" applyNumberFormat="1" applyFont="1" applyFill="1"/>
    <xf numFmtId="0" fontId="35" fillId="9" borderId="0" xfId="0" applyFont="1" applyFill="1" applyBorder="1"/>
    <xf numFmtId="3" fontId="23" fillId="9" borderId="0" xfId="0" applyNumberFormat="1" applyFont="1" applyFill="1" applyBorder="1" applyAlignment="1">
      <alignment horizontal="right"/>
    </xf>
    <xf numFmtId="3" fontId="23" fillId="9" borderId="0" xfId="0" applyNumberFormat="1" applyFont="1" applyFill="1" applyBorder="1" applyAlignment="1">
      <alignment horizontal="right" vertical="top"/>
    </xf>
    <xf numFmtId="0" fontId="23" fillId="9" borderId="0" xfId="0" applyFont="1" applyFill="1" applyBorder="1" applyAlignment="1">
      <alignment horizontal="left"/>
    </xf>
    <xf numFmtId="0" fontId="40" fillId="9" borderId="3" xfId="10" applyFont="1" applyFill="1" applyBorder="1" applyAlignment="1" applyProtection="1"/>
    <xf numFmtId="0" fontId="41" fillId="9" borderId="0" xfId="0" applyFont="1" applyFill="1" applyBorder="1"/>
    <xf numFmtId="0" fontId="40" fillId="9" borderId="0" xfId="10" applyFont="1" applyFill="1" applyBorder="1" applyAlignment="1" applyProtection="1"/>
    <xf numFmtId="0" fontId="23" fillId="9" borderId="0" xfId="15" applyFont="1" applyFill="1"/>
    <xf numFmtId="3" fontId="23" fillId="9" borderId="0" xfId="15" applyNumberFormat="1" applyFont="1" applyFill="1" applyBorder="1" applyAlignment="1">
      <alignment horizontal="center"/>
    </xf>
    <xf numFmtId="3" fontId="23" fillId="9" borderId="5" xfId="15" applyNumberFormat="1" applyFont="1" applyFill="1" applyBorder="1" applyAlignment="1">
      <alignment horizontal="center"/>
    </xf>
    <xf numFmtId="3" fontId="22" fillId="9" borderId="0" xfId="15" applyNumberFormat="1" applyFont="1" applyFill="1" applyBorder="1" applyAlignment="1">
      <alignment horizontal="center"/>
    </xf>
    <xf numFmtId="0" fontId="23" fillId="9" borderId="3" xfId="15" applyFont="1" applyFill="1" applyBorder="1"/>
    <xf numFmtId="0" fontId="23" fillId="9" borderId="0" xfId="15" applyNumberFormat="1" applyFont="1" applyFill="1" applyBorder="1" applyAlignment="1">
      <alignment horizontal="center" vertical="center" wrapText="1"/>
    </xf>
    <xf numFmtId="173" fontId="23" fillId="9" borderId="0" xfId="15" applyNumberFormat="1" applyFont="1" applyFill="1" applyBorder="1" applyAlignment="1">
      <alignment horizontal="center" vertical="center" wrapText="1"/>
    </xf>
    <xf numFmtId="173" fontId="23" fillId="9" borderId="6" xfId="15" applyNumberFormat="1" applyFont="1" applyFill="1" applyBorder="1" applyAlignment="1">
      <alignment horizontal="center"/>
    </xf>
    <xf numFmtId="173" fontId="23" fillId="9" borderId="0" xfId="15" applyNumberFormat="1" applyFont="1" applyFill="1" applyBorder="1" applyAlignment="1">
      <alignment horizontal="center"/>
    </xf>
    <xf numFmtId="0" fontId="22" fillId="9" borderId="0" xfId="15" applyFont="1" applyFill="1" applyBorder="1"/>
    <xf numFmtId="0" fontId="22" fillId="9" borderId="0" xfId="15" applyNumberFormat="1" applyFont="1" applyFill="1" applyBorder="1" applyAlignment="1">
      <alignment horizontal="center"/>
    </xf>
    <xf numFmtId="0" fontId="23" fillId="9" borderId="6" xfId="15" applyNumberFormat="1" applyFont="1" applyFill="1" applyBorder="1" applyAlignment="1">
      <alignment horizontal="center"/>
    </xf>
    <xf numFmtId="0" fontId="23" fillId="9" borderId="0" xfId="15" applyFont="1" applyFill="1" applyBorder="1"/>
    <xf numFmtId="0" fontId="23" fillId="9" borderId="0" xfId="15" applyNumberFormat="1" applyFont="1" applyFill="1" applyBorder="1" applyAlignment="1">
      <alignment horizontal="center"/>
    </xf>
    <xf numFmtId="0" fontId="22" fillId="9" borderId="5" xfId="15" applyNumberFormat="1" applyFont="1" applyFill="1" applyBorder="1" applyAlignment="1">
      <alignment horizontal="center"/>
    </xf>
    <xf numFmtId="0" fontId="21" fillId="9" borderId="0" xfId="0" applyFont="1" applyFill="1"/>
    <xf numFmtId="0" fontId="23" fillId="9" borderId="0" xfId="15" applyFont="1" applyFill="1" applyBorder="1" applyAlignment="1"/>
    <xf numFmtId="0" fontId="21" fillId="9" borderId="0" xfId="15" applyFont="1" applyFill="1" applyAlignment="1"/>
    <xf numFmtId="0" fontId="21" fillId="9" borderId="0" xfId="0" applyFont="1" applyFill="1" applyAlignment="1"/>
    <xf numFmtId="0" fontId="22" fillId="9" borderId="0" xfId="0" applyFont="1" applyFill="1" applyBorder="1"/>
    <xf numFmtId="0" fontId="22" fillId="9" borderId="0" xfId="0" applyFont="1" applyFill="1" applyBorder="1" applyAlignment="1">
      <alignment horizontal="center"/>
    </xf>
    <xf numFmtId="0" fontId="36" fillId="9" borderId="0" xfId="0" applyFont="1" applyFill="1" applyBorder="1" applyAlignment="1">
      <alignment horizontal="center"/>
    </xf>
    <xf numFmtId="166" fontId="36" fillId="9" borderId="0" xfId="0" applyNumberFormat="1" applyFont="1" applyFill="1" applyBorder="1" applyAlignment="1">
      <alignment horizontal="center"/>
    </xf>
    <xf numFmtId="2" fontId="23" fillId="9" borderId="0" xfId="0" applyNumberFormat="1" applyFont="1" applyFill="1" applyBorder="1" applyAlignment="1">
      <alignment horizontal="right"/>
    </xf>
    <xf numFmtId="0" fontId="38" fillId="9" borderId="0" xfId="0" applyFont="1" applyFill="1" applyBorder="1" applyAlignment="1">
      <alignment horizontal="center"/>
    </xf>
    <xf numFmtId="0" fontId="31" fillId="9" borderId="0" xfId="0" applyFont="1" applyFill="1" applyBorder="1"/>
    <xf numFmtId="164" fontId="23" fillId="9" borderId="0" xfId="2" applyNumberFormat="1" applyFont="1" applyFill="1" applyBorder="1" applyAlignment="1">
      <alignment horizontal="right"/>
    </xf>
    <xf numFmtId="169" fontId="23" fillId="9" borderId="0" xfId="2" applyNumberFormat="1" applyFont="1" applyFill="1" applyBorder="1" applyAlignment="1">
      <alignment horizontal="right"/>
    </xf>
    <xf numFmtId="3" fontId="23" fillId="9" borderId="0" xfId="2" applyNumberFormat="1" applyFont="1" applyFill="1" applyBorder="1" applyAlignment="1">
      <alignment horizontal="right"/>
    </xf>
    <xf numFmtId="7" fontId="23" fillId="9" borderId="0" xfId="2" applyNumberFormat="1" applyFont="1" applyFill="1" applyBorder="1" applyAlignment="1">
      <alignment horizontal="center"/>
    </xf>
    <xf numFmtId="44" fontId="23" fillId="9" borderId="0" xfId="2" applyFont="1" applyFill="1" applyBorder="1" applyAlignment="1">
      <alignment horizontal="right"/>
    </xf>
    <xf numFmtId="4" fontId="23" fillId="9" borderId="0" xfId="2" applyNumberFormat="1" applyFont="1" applyFill="1" applyBorder="1" applyAlignment="1">
      <alignment horizontal="right"/>
    </xf>
    <xf numFmtId="0" fontId="30" fillId="9" borderId="0" xfId="0" applyFont="1" applyFill="1" applyBorder="1"/>
    <xf numFmtId="174" fontId="23" fillId="9" borderId="0" xfId="1" applyNumberFormat="1" applyFont="1" applyFill="1" applyBorder="1" applyAlignment="1">
      <alignment horizontal="right" vertical="top" wrapText="1"/>
    </xf>
    <xf numFmtId="164" fontId="23" fillId="9" borderId="0" xfId="2" applyNumberFormat="1" applyFont="1" applyFill="1" applyBorder="1" applyAlignment="1">
      <alignment horizontal="right" vertical="top" wrapText="1"/>
    </xf>
    <xf numFmtId="44" fontId="22" fillId="9" borderId="0" xfId="2" applyFont="1" applyFill="1"/>
    <xf numFmtId="174" fontId="23" fillId="9" borderId="0" xfId="1" applyNumberFormat="1" applyFont="1" applyFill="1" applyBorder="1" applyAlignment="1">
      <alignment horizontal="right"/>
    </xf>
    <xf numFmtId="3" fontId="22" fillId="9" borderId="0" xfId="2" applyNumberFormat="1" applyFont="1" applyFill="1" applyBorder="1" applyAlignment="1">
      <alignment horizontal="right"/>
    </xf>
    <xf numFmtId="174" fontId="22" fillId="9" borderId="0" xfId="1" applyNumberFormat="1" applyFont="1" applyFill="1" applyBorder="1"/>
    <xf numFmtId="0" fontId="25" fillId="9" borderId="0" xfId="0" applyFont="1" applyFill="1"/>
    <xf numFmtId="0" fontId="24" fillId="9" borderId="0" xfId="0" applyFont="1" applyFill="1"/>
    <xf numFmtId="0" fontId="26" fillId="9" borderId="4" xfId="10" applyFont="1" applyFill="1" applyBorder="1" applyAlignment="1" applyProtection="1">
      <alignment horizontal="center" vertical="center"/>
    </xf>
    <xf numFmtId="0" fontId="24" fillId="9" borderId="1" xfId="0" applyFont="1" applyFill="1" applyBorder="1" applyAlignment="1">
      <alignment horizontal="center" vertical="center"/>
    </xf>
    <xf numFmtId="0" fontId="24" fillId="9" borderId="2" xfId="0" applyFont="1" applyFill="1" applyBorder="1" applyAlignment="1">
      <alignment horizontal="center" vertical="center"/>
    </xf>
    <xf numFmtId="0" fontId="33" fillId="9" borderId="0" xfId="10" applyFont="1" applyFill="1" applyBorder="1" applyAlignment="1" applyProtection="1">
      <alignment horizontal="center"/>
    </xf>
    <xf numFmtId="0" fontId="20" fillId="9" borderId="0" xfId="0" applyFont="1" applyFill="1" applyAlignment="1">
      <alignment vertical="top"/>
    </xf>
    <xf numFmtId="0" fontId="21" fillId="9" borderId="0" xfId="0" applyFont="1" applyFill="1" applyAlignment="1">
      <alignment vertical="top"/>
    </xf>
    <xf numFmtId="0" fontId="20" fillId="9" borderId="0" xfId="0" applyFont="1" applyFill="1" applyBorder="1" applyAlignment="1">
      <alignment horizontal="center"/>
    </xf>
    <xf numFmtId="167" fontId="20" fillId="9" borderId="0" xfId="0" applyNumberFormat="1" applyFont="1" applyFill="1" applyBorder="1" applyAlignment="1">
      <alignment horizontal="right"/>
    </xf>
    <xf numFmtId="0" fontId="34" fillId="9" borderId="0" xfId="25" applyFont="1" applyFill="1">
      <alignment vertical="top"/>
    </xf>
    <xf numFmtId="0" fontId="34" fillId="9" borderId="0" xfId="25" applyFont="1" applyFill="1" applyAlignment="1">
      <alignment horizontal="left" vertical="top"/>
    </xf>
    <xf numFmtId="43" fontId="21" fillId="9" borderId="0" xfId="1" applyFont="1" applyFill="1"/>
    <xf numFmtId="0" fontId="20" fillId="9" borderId="0" xfId="0" applyFont="1" applyFill="1"/>
    <xf numFmtId="0" fontId="22" fillId="3" borderId="0" xfId="0" applyFont="1" applyFill="1" applyBorder="1"/>
    <xf numFmtId="0" fontId="22" fillId="3" borderId="0" xfId="0" applyFont="1" applyFill="1" applyBorder="1"/>
    <xf numFmtId="44" fontId="23" fillId="9" borderId="0" xfId="0" applyNumberFormat="1" applyFont="1" applyFill="1" applyBorder="1" applyAlignment="1">
      <alignment horizontal="right"/>
    </xf>
    <xf numFmtId="44" fontId="23" fillId="9" borderId="0" xfId="2" applyNumberFormat="1" applyFont="1" applyFill="1" applyBorder="1"/>
    <xf numFmtId="0" fontId="23" fillId="8" borderId="0" xfId="0" applyFont="1" applyFill="1" applyBorder="1"/>
    <xf numFmtId="0" fontId="23" fillId="41" borderId="0" xfId="0" applyFont="1" applyFill="1"/>
    <xf numFmtId="0" fontId="21" fillId="41" borderId="0" xfId="0" applyFont="1" applyFill="1" applyAlignment="1">
      <alignment horizontal="right"/>
    </xf>
    <xf numFmtId="3" fontId="21" fillId="41" borderId="0" xfId="0" applyNumberFormat="1" applyFont="1" applyFill="1" applyAlignment="1">
      <alignment horizontal="right"/>
    </xf>
    <xf numFmtId="0" fontId="22" fillId="3" borderId="0" xfId="2" applyNumberFormat="1" applyFont="1" applyFill="1" applyBorder="1" applyAlignment="1">
      <alignment horizontal="right"/>
    </xf>
    <xf numFmtId="4" fontId="23" fillId="3" borderId="0" xfId="2" applyNumberFormat="1" applyFont="1" applyFill="1" applyBorder="1" applyAlignment="1">
      <alignment horizontal="right"/>
    </xf>
    <xf numFmtId="8" fontId="21" fillId="9" borderId="0" xfId="0" applyNumberFormat="1" applyFont="1" applyFill="1"/>
    <xf numFmtId="43" fontId="34" fillId="41" borderId="0" xfId="1" applyFont="1" applyFill="1" applyAlignment="1">
      <alignment horizontal="right" vertical="top"/>
    </xf>
    <xf numFmtId="43" fontId="32" fillId="41" borderId="0" xfId="1" applyFont="1" applyFill="1" applyAlignment="1">
      <alignment horizontal="right" vertical="top"/>
    </xf>
    <xf numFmtId="0" fontId="23" fillId="41" borderId="0" xfId="0" applyFont="1" applyFill="1" applyBorder="1"/>
    <xf numFmtId="2" fontId="23" fillId="9" borderId="0" xfId="0" applyNumberFormat="1" applyFont="1" applyFill="1" applyBorder="1"/>
    <xf numFmtId="43" fontId="25" fillId="5" borderId="0" xfId="1" applyFont="1" applyFill="1" applyBorder="1" applyAlignment="1">
      <alignment horizontal="right"/>
    </xf>
    <xf numFmtId="167" fontId="25" fillId="5" borderId="0" xfId="0" applyNumberFormat="1" applyFont="1" applyFill="1" applyBorder="1" applyAlignment="1">
      <alignment horizontal="right"/>
    </xf>
    <xf numFmtId="3" fontId="20" fillId="41" borderId="0" xfId="0" applyNumberFormat="1" applyFont="1" applyFill="1" applyAlignment="1">
      <alignment horizontal="right"/>
    </xf>
    <xf numFmtId="0" fontId="32" fillId="9" borderId="0" xfId="25" applyFont="1" applyFill="1" applyAlignment="1">
      <alignment horizontal="left" vertical="top"/>
    </xf>
    <xf numFmtId="165" fontId="23" fillId="9" borderId="0" xfId="15" applyNumberFormat="1" applyFont="1" applyFill="1" applyBorder="1" applyAlignment="1">
      <alignment horizontal="center" vertical="center" wrapText="1"/>
    </xf>
    <xf numFmtId="2" fontId="22" fillId="4" borderId="0" xfId="15" applyNumberFormat="1" applyFont="1" applyFill="1" applyBorder="1" applyAlignment="1">
      <alignment horizontal="center"/>
    </xf>
    <xf numFmtId="4" fontId="21" fillId="41" borderId="0" xfId="0" applyNumberFormat="1" applyFont="1" applyFill="1" applyAlignment="1">
      <alignment horizontal="right"/>
    </xf>
    <xf numFmtId="3" fontId="20" fillId="4" borderId="0" xfId="0" applyNumberFormat="1" applyFont="1" applyFill="1"/>
    <xf numFmtId="6" fontId="20" fillId="4" borderId="0" xfId="0" applyNumberFormat="1" applyFont="1" applyFill="1"/>
    <xf numFmtId="171" fontId="22" fillId="9" borderId="0" xfId="0" applyNumberFormat="1" applyFont="1" applyFill="1" applyBorder="1" applyAlignment="1">
      <alignment horizontal="right"/>
    </xf>
    <xf numFmtId="44" fontId="22" fillId="9" borderId="0" xfId="2" applyFont="1" applyFill="1" applyBorder="1" applyAlignment="1">
      <alignment horizontal="center"/>
    </xf>
    <xf numFmtId="44" fontId="23" fillId="9" borderId="0" xfId="2" applyFont="1" applyFill="1" applyBorder="1" applyAlignment="1">
      <alignment horizontal="center"/>
    </xf>
    <xf numFmtId="43" fontId="23" fillId="41" borderId="0" xfId="1" applyFont="1" applyFill="1"/>
    <xf numFmtId="171" fontId="22" fillId="41" borderId="0" xfId="0" applyNumberFormat="1" applyFont="1" applyFill="1" applyBorder="1" applyAlignment="1">
      <alignment horizontal="right"/>
    </xf>
    <xf numFmtId="0" fontId="23" fillId="41" borderId="0" xfId="0" applyNumberFormat="1" applyFont="1" applyFill="1"/>
    <xf numFmtId="7" fontId="23" fillId="9" borderId="0" xfId="0" applyNumberFormat="1" applyFont="1" applyFill="1"/>
    <xf numFmtId="2" fontId="23" fillId="41" borderId="0" xfId="0" applyNumberFormat="1" applyFont="1" applyFill="1"/>
    <xf numFmtId="169" fontId="38" fillId="41" borderId="0" xfId="2" applyNumberFormat="1" applyFont="1" applyFill="1" applyBorder="1" applyAlignment="1">
      <alignment horizontal="right"/>
    </xf>
    <xf numFmtId="174" fontId="22" fillId="41" borderId="0" xfId="1" applyNumberFormat="1" applyFont="1" applyFill="1" applyBorder="1"/>
    <xf numFmtId="3" fontId="22" fillId="9" borderId="0" xfId="0" applyNumberFormat="1" applyFont="1" applyFill="1" applyBorder="1"/>
    <xf numFmtId="10" fontId="23" fillId="41" borderId="0" xfId="17" applyNumberFormat="1" applyFont="1" applyFill="1"/>
    <xf numFmtId="3" fontId="22" fillId="41" borderId="0" xfId="2" applyNumberFormat="1" applyFont="1" applyFill="1" applyBorder="1" applyAlignment="1">
      <alignment horizontal="right"/>
    </xf>
    <xf numFmtId="172" fontId="22" fillId="9" borderId="0" xfId="11" applyNumberFormat="1" applyFont="1" applyFill="1" applyAlignment="1">
      <alignment vertical="top"/>
    </xf>
    <xf numFmtId="174" fontId="23" fillId="41" borderId="0" xfId="1" applyNumberFormat="1" applyFont="1" applyFill="1" applyBorder="1" applyAlignment="1">
      <alignment horizontal="right" vertical="top" wrapText="1"/>
    </xf>
    <xf numFmtId="164" fontId="59" fillId="4" borderId="0" xfId="42" applyNumberFormat="1" applyFont="1" applyFill="1" applyBorder="1" applyAlignment="1">
      <alignment horizontal="right"/>
    </xf>
    <xf numFmtId="169" fontId="23" fillId="41" borderId="0" xfId="2" applyNumberFormat="1" applyFont="1" applyFill="1" applyBorder="1"/>
    <xf numFmtId="44" fontId="23" fillId="41" borderId="0" xfId="2" applyFont="1" applyFill="1"/>
    <xf numFmtId="174" fontId="34" fillId="41" borderId="0" xfId="1" applyNumberFormat="1" applyFont="1" applyFill="1" applyAlignment="1">
      <alignment horizontal="right" vertical="top"/>
    </xf>
    <xf numFmtId="174" fontId="32" fillId="41" borderId="0" xfId="1" applyNumberFormat="1" applyFont="1" applyFill="1" applyAlignment="1">
      <alignment horizontal="right" vertical="top"/>
    </xf>
    <xf numFmtId="8" fontId="60" fillId="9" borderId="0" xfId="0" applyNumberFormat="1" applyFont="1" applyFill="1" applyBorder="1"/>
    <xf numFmtId="8" fontId="23" fillId="9" borderId="0" xfId="0" applyNumberFormat="1" applyFont="1" applyFill="1" applyBorder="1"/>
    <xf numFmtId="0" fontId="25" fillId="8" borderId="0" xfId="0" applyNumberFormat="1" applyFont="1" applyFill="1" applyAlignment="1">
      <alignment vertical="top" wrapText="1"/>
    </xf>
    <xf numFmtId="44" fontId="23" fillId="9" borderId="0" xfId="0" applyNumberFormat="1" applyFont="1" applyFill="1" applyBorder="1"/>
    <xf numFmtId="0" fontId="23" fillId="9" borderId="0" xfId="0" applyNumberFormat="1" applyFont="1" applyFill="1" applyBorder="1"/>
    <xf numFmtId="0" fontId="23" fillId="9" borderId="0" xfId="0" applyNumberFormat="1" applyFont="1" applyFill="1" applyBorder="1" applyAlignment="1">
      <alignment horizontal="right"/>
    </xf>
    <xf numFmtId="0" fontId="23" fillId="9" borderId="0" xfId="0" applyFont="1" applyFill="1" applyBorder="1" applyAlignment="1">
      <alignment horizontal="right"/>
    </xf>
    <xf numFmtId="44" fontId="60" fillId="9" borderId="0" xfId="0" applyNumberFormat="1" applyFont="1" applyFill="1" applyBorder="1"/>
    <xf numFmtId="10" fontId="23" fillId="9" borderId="0" xfId="17" applyNumberFormat="1" applyFont="1" applyFill="1" applyBorder="1"/>
    <xf numFmtId="41" fontId="23" fillId="9" borderId="0" xfId="0" applyNumberFormat="1" applyFont="1" applyFill="1" applyBorder="1"/>
    <xf numFmtId="175" fontId="23" fillId="41" borderId="0" xfId="2" applyNumberFormat="1" applyFont="1" applyFill="1"/>
    <xf numFmtId="175" fontId="22" fillId="41" borderId="0" xfId="0" applyNumberFormat="1" applyFont="1" applyFill="1"/>
    <xf numFmtId="175" fontId="23" fillId="41" borderId="0" xfId="0" applyNumberFormat="1" applyFont="1" applyFill="1"/>
    <xf numFmtId="175" fontId="22" fillId="41" borderId="0" xfId="2" applyNumberFormat="1" applyFont="1" applyFill="1"/>
    <xf numFmtId="175" fontId="23" fillId="9" borderId="0" xfId="2" applyNumberFormat="1" applyFont="1" applyFill="1" applyBorder="1"/>
    <xf numFmtId="175" fontId="23" fillId="41" borderId="0" xfId="2" applyNumberFormat="1" applyFont="1" applyFill="1" applyBorder="1"/>
    <xf numFmtId="175" fontId="22" fillId="4" borderId="0" xfId="2" applyNumberFormat="1" applyFont="1" applyFill="1" applyBorder="1" applyAlignment="1"/>
    <xf numFmtId="175" fontId="22" fillId="3" borderId="0" xfId="0" applyNumberFormat="1" applyFont="1" applyFill="1" applyBorder="1" applyAlignment="1"/>
    <xf numFmtId="173" fontId="23" fillId="9" borderId="0" xfId="0" applyNumberFormat="1" applyFont="1" applyFill="1"/>
    <xf numFmtId="1" fontId="23" fillId="9" borderId="0" xfId="2" applyNumberFormat="1" applyFont="1" applyFill="1"/>
    <xf numFmtId="176" fontId="23" fillId="41" borderId="0" xfId="1" applyNumberFormat="1" applyFont="1" applyFill="1"/>
    <xf numFmtId="174" fontId="23" fillId="41" borderId="0" xfId="1" applyNumberFormat="1" applyFont="1" applyFill="1"/>
    <xf numFmtId="173" fontId="23" fillId="41" borderId="0" xfId="0" applyNumberFormat="1" applyFont="1" applyFill="1"/>
    <xf numFmtId="1" fontId="23" fillId="41" borderId="0" xfId="0" applyNumberFormat="1" applyFont="1" applyFill="1"/>
    <xf numFmtId="173" fontId="23" fillId="9" borderId="0" xfId="0" applyNumberFormat="1" applyFont="1" applyFill="1" applyBorder="1" applyAlignment="1">
      <alignment horizontal="right"/>
    </xf>
    <xf numFmtId="1" fontId="23" fillId="9" borderId="0" xfId="0" applyNumberFormat="1" applyFont="1" applyFill="1" applyBorder="1" applyAlignment="1">
      <alignment horizontal="right"/>
    </xf>
    <xf numFmtId="170" fontId="22" fillId="4" borderId="0" xfId="2" applyNumberFormat="1" applyFont="1" applyFill="1" applyBorder="1" applyAlignment="1"/>
    <xf numFmtId="6" fontId="23" fillId="9" borderId="0" xfId="2" applyNumberFormat="1" applyFont="1" applyFill="1"/>
    <xf numFmtId="6" fontId="22" fillId="9" borderId="0" xfId="2" applyNumberFormat="1" applyFont="1" applyFill="1"/>
    <xf numFmtId="6" fontId="23" fillId="9" borderId="0" xfId="2" applyNumberFormat="1" applyFont="1" applyFill="1" applyBorder="1" applyAlignment="1">
      <alignment horizontal="right"/>
    </xf>
    <xf numFmtId="6" fontId="22" fillId="4" borderId="0" xfId="2" applyNumberFormat="1" applyFont="1" applyFill="1" applyBorder="1" applyAlignment="1">
      <alignment horizontal="right"/>
    </xf>
    <xf numFmtId="175" fontId="22" fillId="9" borderId="0" xfId="2" applyNumberFormat="1" applyFont="1" applyFill="1"/>
    <xf numFmtId="177" fontId="23" fillId="9" borderId="0" xfId="2" applyNumberFormat="1" applyFont="1" applyFill="1" applyBorder="1"/>
    <xf numFmtId="6" fontId="21" fillId="41" borderId="0" xfId="0" applyNumberFormat="1" applyFont="1" applyFill="1"/>
    <xf numFmtId="6" fontId="20" fillId="41" borderId="0" xfId="0" applyNumberFormat="1" applyFont="1" applyFill="1"/>
    <xf numFmtId="6" fontId="21" fillId="41" borderId="0" xfId="0" applyNumberFormat="1" applyFont="1" applyFill="1" applyAlignment="1">
      <alignment vertical="top"/>
    </xf>
    <xf numFmtId="6" fontId="32" fillId="4" borderId="0" xfId="0" applyNumberFormat="1" applyFont="1" applyFill="1" applyAlignment="1">
      <alignment horizontal="right" vertical="top"/>
    </xf>
    <xf numFmtId="175" fontId="23" fillId="9" borderId="0" xfId="0" applyNumberFormat="1" applyFont="1" applyFill="1" applyBorder="1" applyAlignment="1">
      <alignment horizontal="right"/>
    </xf>
    <xf numFmtId="0" fontId="21" fillId="9" borderId="0" xfId="0" applyFont="1" applyFill="1" applyAlignment="1">
      <alignment horizontal="left"/>
    </xf>
    <xf numFmtId="0" fontId="24" fillId="4" borderId="7" xfId="0" applyFont="1" applyFill="1" applyBorder="1" applyAlignment="1">
      <alignment horizontal="center" vertical="center" wrapText="1"/>
    </xf>
    <xf numFmtId="0" fontId="24" fillId="4" borderId="8" xfId="0" applyFont="1" applyFill="1" applyBorder="1" applyAlignment="1">
      <alignment horizontal="center" vertical="center" wrapText="1"/>
    </xf>
    <xf numFmtId="0" fontId="22" fillId="3" borderId="0" xfId="0" applyFont="1" applyFill="1" applyBorder="1" applyAlignment="1">
      <alignment horizontal="center"/>
    </xf>
    <xf numFmtId="0" fontId="25" fillId="8" borderId="0" xfId="0" applyNumberFormat="1" applyFont="1" applyFill="1" applyAlignment="1">
      <alignment horizontal="left" vertical="top" wrapText="1"/>
    </xf>
    <xf numFmtId="168" fontId="22" fillId="9" borderId="0" xfId="0" applyNumberFormat="1" applyFont="1" applyFill="1" applyBorder="1" applyAlignment="1">
      <alignment horizontal="center"/>
    </xf>
    <xf numFmtId="0" fontId="29" fillId="3" borderId="0" xfId="0" applyFont="1" applyFill="1" applyBorder="1" applyAlignment="1">
      <alignment horizontal="center" wrapText="1"/>
    </xf>
    <xf numFmtId="0" fontId="22" fillId="3" borderId="0" xfId="15" applyFont="1" applyFill="1" applyBorder="1" applyAlignment="1">
      <alignment horizontal="center" wrapText="1"/>
    </xf>
    <xf numFmtId="0" fontId="20" fillId="3" borderId="0" xfId="0" applyFont="1" applyFill="1" applyBorder="1" applyAlignment="1">
      <alignment horizontal="center"/>
    </xf>
  </cellXfs>
  <cellStyles count="151">
    <cellStyle name="20% - Accent1" xfId="64" builtinId="30" customBuiltin="1"/>
    <cellStyle name="20% - Accent1 2" xfId="106"/>
    <cellStyle name="20% - Accent1 3" xfId="121"/>
    <cellStyle name="20% - Accent1 4" xfId="137"/>
    <cellStyle name="20% - Accent2" xfId="68" builtinId="34" customBuiltin="1"/>
    <cellStyle name="20% - Accent2 2" xfId="108"/>
    <cellStyle name="20% - Accent2 3" xfId="123"/>
    <cellStyle name="20% - Accent2 4" xfId="139"/>
    <cellStyle name="20% - Accent3" xfId="71" builtinId="38" customBuiltin="1"/>
    <cellStyle name="20% - Accent3 2" xfId="110"/>
    <cellStyle name="20% - Accent3 3" xfId="125"/>
    <cellStyle name="20% - Accent3 4" xfId="141"/>
    <cellStyle name="20% - Accent4" xfId="75" builtinId="42" customBuiltin="1"/>
    <cellStyle name="20% - Accent4 2" xfId="112"/>
    <cellStyle name="20% - Accent4 3" xfId="127"/>
    <cellStyle name="20% - Accent4 4" xfId="143"/>
    <cellStyle name="20% - Accent5" xfId="78" builtinId="46" customBuiltin="1"/>
    <cellStyle name="20% - Accent5 2" xfId="114"/>
    <cellStyle name="20% - Accent5 3" xfId="129"/>
    <cellStyle name="20% - Accent5 4" xfId="145"/>
    <cellStyle name="20% - Accent6" xfId="82" builtinId="50" customBuiltin="1"/>
    <cellStyle name="20% - Accent6 2" xfId="116"/>
    <cellStyle name="20% - Accent6 3" xfId="131"/>
    <cellStyle name="20% - Accent6 4" xfId="147"/>
    <cellStyle name="40% - Accent1" xfId="65" builtinId="31" customBuiltin="1"/>
    <cellStyle name="40% - Accent1 2" xfId="107"/>
    <cellStyle name="40% - Accent1 3" xfId="122"/>
    <cellStyle name="40% - Accent1 4" xfId="138"/>
    <cellStyle name="40% - Accent2" xfId="69" builtinId="35" customBuiltin="1"/>
    <cellStyle name="40% - Accent2 2" xfId="109"/>
    <cellStyle name="40% - Accent2 3" xfId="124"/>
    <cellStyle name="40% - Accent2 4" xfId="140"/>
    <cellStyle name="40% - Accent3" xfId="72" builtinId="39" customBuiltin="1"/>
    <cellStyle name="40% - Accent3 2" xfId="111"/>
    <cellStyle name="40% - Accent3 3" xfId="126"/>
    <cellStyle name="40% - Accent3 4" xfId="142"/>
    <cellStyle name="40% - Accent4" xfId="76" builtinId="43" customBuiltin="1"/>
    <cellStyle name="40% - Accent4 2" xfId="113"/>
    <cellStyle name="40% - Accent4 3" xfId="128"/>
    <cellStyle name="40% - Accent4 4" xfId="144"/>
    <cellStyle name="40% - Accent5" xfId="79" builtinId="47" customBuiltin="1"/>
    <cellStyle name="40% - Accent5 2" xfId="115"/>
    <cellStyle name="40% - Accent5 3" xfId="130"/>
    <cellStyle name="40% - Accent5 4" xfId="146"/>
    <cellStyle name="40% - Accent6" xfId="83" builtinId="51" customBuiltin="1"/>
    <cellStyle name="40% - Accent6 2" xfId="117"/>
    <cellStyle name="40% - Accent6 3" xfId="132"/>
    <cellStyle name="40% - Accent6 4" xfId="148"/>
    <cellStyle name="60% - Accent1" xfId="66" builtinId="32" customBuiltin="1"/>
    <cellStyle name="60% - Accent2" xfId="70" builtinId="36" customBuiltin="1"/>
    <cellStyle name="60% - Accent3" xfId="73" builtinId="40" customBuiltin="1"/>
    <cellStyle name="60% - Accent4" xfId="77" builtinId="44" customBuiltin="1"/>
    <cellStyle name="60% - Accent5" xfId="80" builtinId="48" customBuiltin="1"/>
    <cellStyle name="60% - Accent6" xfId="84" builtinId="52" customBuiltin="1"/>
    <cellStyle name="Accent1" xfId="63" builtinId="29" customBuiltin="1"/>
    <cellStyle name="Accent2" xfId="67" builtinId="33" customBuiltin="1"/>
    <cellStyle name="Accent3" xfId="42" builtinId="37" customBuiltin="1"/>
    <cellStyle name="Accent4" xfId="74" builtinId="41" customBuiltin="1"/>
    <cellStyle name="Accent5" xfId="43" builtinId="45" customBuiltin="1"/>
    <cellStyle name="Accent6" xfId="81" builtinId="49" customBuiltin="1"/>
    <cellStyle name="Bad" xfId="53" builtinId="27" customBuiltin="1"/>
    <cellStyle name="Calculation" xfId="57" builtinId="22" customBuiltin="1"/>
    <cellStyle name="Check Cell" xfId="59" builtinId="23" customBuiltin="1"/>
    <cellStyle name="Comma" xfId="1" builtinId="3"/>
    <cellStyle name="Comma 2" xfId="20"/>
    <cellStyle name="Comma 2 2" xfId="37"/>
    <cellStyle name="Comma 2 2 2" xfId="97"/>
    <cellStyle name="Comma 2 3" xfId="90"/>
    <cellStyle name="Comma 3" xfId="23"/>
    <cellStyle name="Comma 3 2" xfId="40"/>
    <cellStyle name="Comma 3 2 2" xfId="100"/>
    <cellStyle name="Comma 3 3" xfId="93"/>
    <cellStyle name="Comma 4" xfId="45"/>
    <cellStyle name="Comma 5" xfId="86"/>
    <cellStyle name="Comma 6" xfId="103"/>
    <cellStyle name="Comma 7" xfId="133"/>
    <cellStyle name="Comma 8" xfId="149"/>
    <cellStyle name="Currency" xfId="2" builtinId="4"/>
    <cellStyle name="Currency 10" xfId="134"/>
    <cellStyle name="Currency 11" xfId="150"/>
    <cellStyle name="Currency 2" xfId="3"/>
    <cellStyle name="Currency 2 2" xfId="4"/>
    <cellStyle name="Currency 2 2 2" xfId="27"/>
    <cellStyle name="Currency 2 3" xfId="5"/>
    <cellStyle name="Currency 2 3 2" xfId="28"/>
    <cellStyle name="Currency 2 4" xfId="26"/>
    <cellStyle name="Currency 3" xfId="6"/>
    <cellStyle name="Currency 3 2" xfId="7"/>
    <cellStyle name="Currency 3 2 2" xfId="30"/>
    <cellStyle name="Currency 3 3" xfId="8"/>
    <cellStyle name="Currency 3 3 2" xfId="31"/>
    <cellStyle name="Currency 3 4" xfId="29"/>
    <cellStyle name="Currency 4" xfId="9"/>
    <cellStyle name="Currency 4 2" xfId="32"/>
    <cellStyle name="Currency 5" xfId="21"/>
    <cellStyle name="Currency 5 2" xfId="38"/>
    <cellStyle name="Currency 5 2 2" xfId="98"/>
    <cellStyle name="Currency 5 3" xfId="91"/>
    <cellStyle name="Currency 6" xfId="24"/>
    <cellStyle name="Currency 6 2" xfId="41"/>
    <cellStyle name="Currency 6 2 2" xfId="101"/>
    <cellStyle name="Currency 6 3" xfId="94"/>
    <cellStyle name="Currency 7" xfId="46"/>
    <cellStyle name="Currency 8" xfId="87"/>
    <cellStyle name="Currency 9" xfId="104"/>
    <cellStyle name="Explanatory Text" xfId="61" builtinId="53" customBuiltin="1"/>
    <cellStyle name="Good" xfId="52" builtinId="26" customBuiltin="1"/>
    <cellStyle name="Heading 1" xfId="48" builtinId="16" customBuiltin="1"/>
    <cellStyle name="Heading 2" xfId="49" builtinId="17" customBuiltin="1"/>
    <cellStyle name="Heading 3" xfId="50" builtinId="18" customBuiltin="1"/>
    <cellStyle name="Heading 4" xfId="51" builtinId="19" customBuiltin="1"/>
    <cellStyle name="Hyperlink" xfId="10" builtinId="8"/>
    <cellStyle name="Input" xfId="55" builtinId="20" customBuiltin="1"/>
    <cellStyle name="Linked Cell" xfId="58" builtinId="24" customBuiltin="1"/>
    <cellStyle name="Neutral" xfId="54" builtinId="28" customBuiltin="1"/>
    <cellStyle name="Normal" xfId="0" builtinId="0"/>
    <cellStyle name="Normal 10" xfId="85"/>
    <cellStyle name="Normal 11" xfId="102"/>
    <cellStyle name="Normal 12" xfId="118"/>
    <cellStyle name="Normal 13" xfId="119"/>
    <cellStyle name="Normal 14" xfId="135"/>
    <cellStyle name="Normal 2" xfId="11"/>
    <cellStyle name="Normal 3" xfId="12"/>
    <cellStyle name="Normal 3 2" xfId="13"/>
    <cellStyle name="Normal 3 3" xfId="14"/>
    <cellStyle name="Normal 4" xfId="15"/>
    <cellStyle name="Normal 4 2" xfId="33"/>
    <cellStyle name="Normal 5" xfId="16"/>
    <cellStyle name="Normal 5 2" xfId="34"/>
    <cellStyle name="Normal 6" xfId="19"/>
    <cellStyle name="Normal 6 2" xfId="36"/>
    <cellStyle name="Normal 6 2 2" xfId="96"/>
    <cellStyle name="Normal 6 3" xfId="89"/>
    <cellStyle name="Normal 7" xfId="22"/>
    <cellStyle name="Normal 7 2" xfId="39"/>
    <cellStyle name="Normal 7 2 2" xfId="99"/>
    <cellStyle name="Normal 7 3" xfId="92"/>
    <cellStyle name="Normal 8" xfId="25"/>
    <cellStyle name="Normal 8 2" xfId="95"/>
    <cellStyle name="Normal 9" xfId="44"/>
    <cellStyle name="Note 2" xfId="88"/>
    <cellStyle name="Note 3" xfId="105"/>
    <cellStyle name="Note 4" xfId="120"/>
    <cellStyle name="Note 5" xfId="136"/>
    <cellStyle name="Output" xfId="56" builtinId="21" customBuiltin="1"/>
    <cellStyle name="Percent" xfId="17" builtinId="5"/>
    <cellStyle name="Percent 2" xfId="18"/>
    <cellStyle name="Percent 2 2" xfId="35"/>
    <cellStyle name="Title" xfId="47" builtinId="15" customBuiltin="1"/>
    <cellStyle name="Total" xfId="62" builtinId="25" customBuiltin="1"/>
    <cellStyle name="Warning Text" xfId="60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7"/>
  <sheetViews>
    <sheetView tabSelected="1" topLeftCell="B1" workbookViewId="0">
      <selection activeCell="C9" sqref="C9"/>
    </sheetView>
  </sheetViews>
  <sheetFormatPr defaultColWidth="9.109375" defaultRowHeight="14.4" x14ac:dyDescent="0.3"/>
  <cols>
    <col min="1" max="1" width="0" style="55" hidden="1" customWidth="1"/>
    <col min="2" max="2" width="3.6640625" style="55" customWidth="1"/>
    <col min="3" max="3" width="41.33203125" style="57" customWidth="1"/>
    <col min="4" max="4" width="65.44140625" style="55" customWidth="1"/>
    <col min="5" max="5" width="3.33203125" style="55" customWidth="1"/>
    <col min="6" max="6" width="9" style="55" customWidth="1"/>
    <col min="7" max="7" width="9.109375" style="55" customWidth="1"/>
    <col min="8" max="8" width="9" style="55" customWidth="1"/>
    <col min="9" max="16384" width="9.109375" style="55"/>
  </cols>
  <sheetData>
    <row r="1" spans="1:15" ht="15" thickBot="1" x14ac:dyDescent="0.35">
      <c r="A1" s="134"/>
      <c r="C1" s="135"/>
      <c r="D1" s="134"/>
    </row>
    <row r="2" spans="1:15" ht="30.75" customHeight="1" x14ac:dyDescent="0.3">
      <c r="A2" s="134"/>
      <c r="C2" s="231" t="s">
        <v>112</v>
      </c>
      <c r="D2" s="232"/>
      <c r="I2" s="56"/>
      <c r="J2" s="56"/>
      <c r="K2" s="56"/>
      <c r="L2" s="56"/>
      <c r="M2" s="56"/>
      <c r="N2" s="56"/>
      <c r="O2" s="56"/>
    </row>
    <row r="3" spans="1:15" ht="30.75" customHeight="1" x14ac:dyDescent="0.3">
      <c r="A3" s="134"/>
      <c r="C3" s="136" t="s">
        <v>0</v>
      </c>
      <c r="D3" s="137" t="s">
        <v>93</v>
      </c>
      <c r="I3" s="56"/>
      <c r="J3" s="56"/>
      <c r="K3" s="56"/>
      <c r="L3" s="56"/>
      <c r="M3" s="56"/>
      <c r="N3" s="56"/>
      <c r="O3" s="56"/>
    </row>
    <row r="4" spans="1:15" ht="30.75" customHeight="1" x14ac:dyDescent="0.3">
      <c r="A4" s="134"/>
      <c r="C4" s="136" t="s">
        <v>1</v>
      </c>
      <c r="D4" s="137" t="s">
        <v>94</v>
      </c>
      <c r="I4" s="56"/>
      <c r="J4" s="56"/>
      <c r="K4" s="56"/>
      <c r="L4" s="56"/>
      <c r="M4" s="56"/>
      <c r="N4" s="56"/>
      <c r="O4" s="56"/>
    </row>
    <row r="5" spans="1:15" ht="30.75" customHeight="1" x14ac:dyDescent="0.3">
      <c r="A5" s="134"/>
      <c r="C5" s="136" t="s">
        <v>2</v>
      </c>
      <c r="D5" s="137" t="s">
        <v>95</v>
      </c>
      <c r="I5" s="56"/>
      <c r="J5" s="56"/>
      <c r="K5" s="56"/>
      <c r="L5" s="56"/>
      <c r="M5" s="56"/>
      <c r="N5" s="56"/>
      <c r="O5" s="56"/>
    </row>
    <row r="6" spans="1:15" ht="30.75" customHeight="1" x14ac:dyDescent="0.3">
      <c r="A6" s="134"/>
      <c r="C6" s="136" t="s">
        <v>113</v>
      </c>
      <c r="D6" s="137" t="s">
        <v>96</v>
      </c>
      <c r="I6" s="56"/>
      <c r="J6" s="56"/>
      <c r="K6" s="56"/>
      <c r="L6" s="56"/>
      <c r="M6" s="56"/>
      <c r="N6" s="56"/>
      <c r="O6" s="56"/>
    </row>
    <row r="7" spans="1:15" ht="30.75" customHeight="1" thickBot="1" x14ac:dyDescent="0.35">
      <c r="A7" s="134"/>
      <c r="C7" s="136" t="s">
        <v>114</v>
      </c>
      <c r="D7" s="138" t="s">
        <v>97</v>
      </c>
    </row>
    <row r="8" spans="1:15" x14ac:dyDescent="0.3">
      <c r="A8" s="134"/>
      <c r="C8" s="135"/>
      <c r="D8" s="134"/>
    </row>
    <row r="9" spans="1:15" x14ac:dyDescent="0.3">
      <c r="A9" s="134"/>
      <c r="C9" s="58" t="s">
        <v>91</v>
      </c>
      <c r="D9" s="59"/>
    </row>
    <row r="10" spans="1:15" x14ac:dyDescent="0.3">
      <c r="A10" s="134"/>
      <c r="C10" s="59" t="s">
        <v>92</v>
      </c>
      <c r="D10" s="59"/>
    </row>
    <row r="11" spans="1:15" x14ac:dyDescent="0.3">
      <c r="A11" s="134"/>
      <c r="C11" s="59" t="s">
        <v>119</v>
      </c>
      <c r="D11" s="59"/>
    </row>
    <row r="12" spans="1:15" x14ac:dyDescent="0.3">
      <c r="A12" s="134"/>
      <c r="C12" s="59" t="s">
        <v>102</v>
      </c>
      <c r="D12" s="59"/>
    </row>
    <row r="13" spans="1:15" x14ac:dyDescent="0.3">
      <c r="A13" s="134"/>
      <c r="C13" s="59" t="s">
        <v>81</v>
      </c>
      <c r="D13" s="59"/>
    </row>
    <row r="14" spans="1:15" x14ac:dyDescent="0.3">
      <c r="A14" s="134"/>
      <c r="C14" s="59" t="s">
        <v>104</v>
      </c>
      <c r="D14" s="59"/>
    </row>
    <row r="15" spans="1:15" x14ac:dyDescent="0.3">
      <c r="A15" s="134"/>
      <c r="C15" s="230" t="s">
        <v>125</v>
      </c>
      <c r="D15" s="59"/>
    </row>
    <row r="16" spans="1:15" x14ac:dyDescent="0.3">
      <c r="A16" s="134"/>
      <c r="C16" s="110" t="s">
        <v>126</v>
      </c>
      <c r="D16" s="59"/>
    </row>
    <row r="17" spans="3:3" x14ac:dyDescent="0.3">
      <c r="C17" s="55" t="s">
        <v>122</v>
      </c>
    </row>
  </sheetData>
  <mergeCells count="1">
    <mergeCell ref="C2:D2"/>
  </mergeCells>
  <phoneticPr fontId="13" type="noConversion"/>
  <hyperlinks>
    <hyperlink ref="C3" location="'National Summary'!A1" display="National Summary"/>
    <hyperlink ref="C4" location="'Metallic Minerals 2018'!A1" display="Metallic Minerals"/>
    <hyperlink ref="C5" location="Coal!A1" display="Coal"/>
    <hyperlink ref="C6" location="'2018 By Region'!A1" display="2018 By Region"/>
    <hyperlink ref="C7" location="'2018 By Commodity'!A1" display="2018 By Commodity"/>
  </hyperlinks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9"/>
  <sheetViews>
    <sheetView zoomScale="80" zoomScaleNormal="80" workbookViewId="0">
      <pane ySplit="6" topLeftCell="A32" activePane="bottomLeft" state="frozen"/>
      <selection pane="bottomLeft" activeCell="A45" sqref="A45"/>
    </sheetView>
  </sheetViews>
  <sheetFormatPr defaultColWidth="9.109375" defaultRowHeight="15.6" x14ac:dyDescent="0.3"/>
  <cols>
    <col min="1" max="1" width="93.6640625" style="61" bestFit="1" customWidth="1"/>
    <col min="2" max="2" width="18.44140625" style="70" customWidth="1"/>
    <col min="3" max="3" width="22.109375" style="68" bestFit="1" customWidth="1"/>
    <col min="4" max="4" width="20" style="68" customWidth="1"/>
    <col min="5" max="5" width="20.109375" style="71" bestFit="1" customWidth="1"/>
    <col min="6" max="6" width="19.44140625" style="61" customWidth="1"/>
    <col min="7" max="7" width="21.33203125" style="61" customWidth="1"/>
    <col min="8" max="8" width="39.109375" style="61" bestFit="1" customWidth="1"/>
    <col min="9" max="9" width="31.88671875" style="61" customWidth="1"/>
    <col min="10" max="10" width="14" style="61" customWidth="1"/>
    <col min="11" max="11" width="18.44140625" style="61" customWidth="1"/>
    <col min="12" max="16384" width="9.109375" style="61"/>
  </cols>
  <sheetData>
    <row r="1" spans="1:9" x14ac:dyDescent="0.3">
      <c r="A1" s="74" t="s">
        <v>8</v>
      </c>
      <c r="B1" s="75"/>
      <c r="C1" s="66"/>
      <c r="D1" s="66"/>
      <c r="E1" s="67"/>
      <c r="F1" s="60"/>
    </row>
    <row r="2" spans="1:9" x14ac:dyDescent="0.3">
      <c r="A2" s="74"/>
      <c r="B2" s="75"/>
      <c r="C2" s="66"/>
      <c r="D2" s="66"/>
      <c r="E2" s="67"/>
      <c r="F2" s="60"/>
    </row>
    <row r="3" spans="1:9" ht="20.25" customHeight="1" x14ac:dyDescent="0.3">
      <c r="A3" s="233" t="s">
        <v>82</v>
      </c>
      <c r="B3" s="233"/>
      <c r="C3" s="233"/>
      <c r="D3" s="233"/>
      <c r="E3" s="233"/>
      <c r="F3" s="60"/>
      <c r="G3" s="60"/>
    </row>
    <row r="4" spans="1:9" x14ac:dyDescent="0.3">
      <c r="A4" s="1"/>
      <c r="B4" s="2">
        <v>2017</v>
      </c>
      <c r="C4" s="3">
        <v>2017</v>
      </c>
      <c r="D4" s="156">
        <v>2018</v>
      </c>
      <c r="E4" s="156">
        <v>2018</v>
      </c>
    </row>
    <row r="5" spans="1:9" x14ac:dyDescent="0.3">
      <c r="A5" s="4" t="s">
        <v>3</v>
      </c>
      <c r="B5" s="5" t="s">
        <v>4</v>
      </c>
      <c r="C5" s="6" t="s">
        <v>5</v>
      </c>
      <c r="D5" s="156" t="s">
        <v>4</v>
      </c>
      <c r="E5" s="156" t="s">
        <v>5</v>
      </c>
    </row>
    <row r="6" spans="1:9" x14ac:dyDescent="0.3">
      <c r="A6" s="1"/>
      <c r="B6" s="7" t="s">
        <v>6</v>
      </c>
      <c r="C6" s="8" t="s">
        <v>7</v>
      </c>
      <c r="D6" s="157" t="s">
        <v>6</v>
      </c>
      <c r="E6" s="157" t="s">
        <v>7</v>
      </c>
    </row>
    <row r="7" spans="1:9" x14ac:dyDescent="0.3">
      <c r="A7" s="9" t="s">
        <v>9</v>
      </c>
      <c r="B7" s="66"/>
      <c r="C7" s="67"/>
      <c r="D7" s="161"/>
      <c r="E7" s="153"/>
    </row>
    <row r="8" spans="1:9" x14ac:dyDescent="0.3">
      <c r="A8" s="120" t="s">
        <v>10</v>
      </c>
      <c r="B8" s="224">
        <v>10.287543399999999</v>
      </c>
      <c r="C8" s="121">
        <v>579871465.95000005</v>
      </c>
      <c r="D8" s="153">
        <f>'Metallic Minerals 2018'!E17/1000</f>
        <v>10.045459999999997</v>
      </c>
      <c r="E8" s="202">
        <f>'Metallic Minerals 2018'!F17</f>
        <v>596844926.80999994</v>
      </c>
    </row>
    <row r="9" spans="1:9" x14ac:dyDescent="0.3">
      <c r="A9" s="120" t="s">
        <v>11</v>
      </c>
      <c r="B9" s="122">
        <v>8.0218100000000003</v>
      </c>
      <c r="C9" s="121">
        <v>5954659.4900000002</v>
      </c>
      <c r="D9" s="188">
        <f>'Metallic Minerals 2018'!E24/1000</f>
        <v>6.33249</v>
      </c>
      <c r="E9" s="202">
        <f>'Metallic Minerals 2018'!F24</f>
        <v>4730011.71</v>
      </c>
    </row>
    <row r="10" spans="1:9" x14ac:dyDescent="0.3">
      <c r="A10" s="120" t="s">
        <v>12</v>
      </c>
      <c r="B10" s="123" t="s">
        <v>110</v>
      </c>
      <c r="C10" s="124"/>
      <c r="D10" s="180" t="s">
        <v>110</v>
      </c>
      <c r="E10" s="189"/>
    </row>
    <row r="11" spans="1:9" x14ac:dyDescent="0.3">
      <c r="A11" s="120"/>
      <c r="B11" s="125"/>
      <c r="C11" s="126"/>
      <c r="D11" s="188"/>
      <c r="E11" s="153"/>
      <c r="F11" s="60"/>
      <c r="G11" s="60"/>
      <c r="H11" s="60"/>
    </row>
    <row r="12" spans="1:9" x14ac:dyDescent="0.3">
      <c r="A12" s="127" t="s">
        <v>13</v>
      </c>
      <c r="B12" s="172">
        <v>18.309353399999999</v>
      </c>
      <c r="C12" s="223">
        <v>585826125.44000006</v>
      </c>
      <c r="D12" s="176">
        <f>SUM(D8:D10)</f>
        <v>16.377949999999998</v>
      </c>
      <c r="E12" s="203">
        <f>SUM(E8:E10)</f>
        <v>601574938.51999998</v>
      </c>
      <c r="F12" s="60"/>
      <c r="G12" s="60"/>
      <c r="H12" s="60"/>
    </row>
    <row r="13" spans="1:9" x14ac:dyDescent="0.3">
      <c r="A13" s="127"/>
      <c r="B13" s="125"/>
      <c r="C13" s="126"/>
      <c r="D13" s="161"/>
      <c r="E13" s="204"/>
      <c r="F13" s="60"/>
      <c r="G13" s="60"/>
      <c r="H13" s="60"/>
    </row>
    <row r="14" spans="1:9" x14ac:dyDescent="0.3">
      <c r="A14" s="9" t="s">
        <v>14</v>
      </c>
      <c r="B14" s="125"/>
      <c r="C14" s="126"/>
      <c r="D14" s="161"/>
      <c r="E14" s="204"/>
      <c r="F14" s="60"/>
      <c r="G14" s="60"/>
      <c r="H14" s="195"/>
      <c r="I14" s="62"/>
    </row>
    <row r="15" spans="1:9" ht="18.75" customHeight="1" x14ac:dyDescent="0.3">
      <c r="A15" s="72" t="s">
        <v>31</v>
      </c>
      <c r="B15" s="128" t="s">
        <v>86</v>
      </c>
      <c r="C15" s="68" t="s">
        <v>86</v>
      </c>
      <c r="D15" s="186" t="s">
        <v>86</v>
      </c>
      <c r="E15" s="202" t="s">
        <v>86</v>
      </c>
      <c r="F15" s="196"/>
      <c r="G15" s="195"/>
      <c r="H15" s="195"/>
      <c r="I15" s="62"/>
    </row>
    <row r="16" spans="1:9" x14ac:dyDescent="0.3">
      <c r="A16" s="72" t="s">
        <v>33</v>
      </c>
      <c r="B16" s="129" t="s">
        <v>86</v>
      </c>
      <c r="C16" s="130" t="s">
        <v>86</v>
      </c>
      <c r="D16" s="186" t="s">
        <v>86</v>
      </c>
      <c r="E16" s="202" t="s">
        <v>86</v>
      </c>
      <c r="F16" s="197"/>
      <c r="G16" s="198"/>
      <c r="H16" s="150"/>
      <c r="I16" s="62"/>
    </row>
    <row r="17" spans="1:9" x14ac:dyDescent="0.3">
      <c r="A17" s="72" t="s">
        <v>28</v>
      </c>
      <c r="B17" s="131">
        <v>162465</v>
      </c>
      <c r="C17" s="219">
        <v>31992542.440000001</v>
      </c>
      <c r="D17" s="186">
        <f>VLOOKUP(A17,minerals,3,FALSE)</f>
        <v>16745</v>
      </c>
      <c r="E17" s="202">
        <f>VLOOKUP(A17,minerals,4,FALSE)</f>
        <v>3291340.75</v>
      </c>
      <c r="F17" s="199"/>
      <c r="G17" s="192"/>
      <c r="H17" s="199"/>
      <c r="I17" s="62"/>
    </row>
    <row r="18" spans="1:9" x14ac:dyDescent="0.3">
      <c r="A18" s="72" t="s">
        <v>29</v>
      </c>
      <c r="B18" s="131">
        <v>50424</v>
      </c>
      <c r="C18" s="219">
        <v>842734.72</v>
      </c>
      <c r="D18" s="186">
        <f>VLOOKUP(A18,minerals,3,FALSE)</f>
        <v>51369</v>
      </c>
      <c r="E18" s="202">
        <f>VLOOKUP(A18,minerals,4,FALSE)</f>
        <v>2181189.04</v>
      </c>
      <c r="F18" s="199"/>
      <c r="G18" s="192"/>
      <c r="H18" s="199"/>
      <c r="I18" s="62"/>
    </row>
    <row r="19" spans="1:9" x14ac:dyDescent="0.3">
      <c r="A19" s="72" t="s">
        <v>23</v>
      </c>
      <c r="B19" s="131">
        <v>139598</v>
      </c>
      <c r="C19" s="219">
        <v>4626178.8</v>
      </c>
      <c r="D19" s="186">
        <f>VLOOKUP(A19,minerals,3,FALSE)</f>
        <v>13599</v>
      </c>
      <c r="E19" s="202">
        <f>VLOOKUP(A19,minerals,4,FALSE)</f>
        <v>272534</v>
      </c>
      <c r="F19" s="199"/>
      <c r="G19" s="192"/>
      <c r="H19" s="199"/>
      <c r="I19" s="62"/>
    </row>
    <row r="20" spans="1:9" x14ac:dyDescent="0.3">
      <c r="A20" s="72" t="s">
        <v>30</v>
      </c>
      <c r="B20" s="129">
        <v>24679</v>
      </c>
      <c r="C20" s="219">
        <v>1058177</v>
      </c>
      <c r="D20" s="186">
        <f>VLOOKUP(A20,minerals,3,FALSE)</f>
        <v>25297</v>
      </c>
      <c r="E20" s="202">
        <f>VLOOKUP(A20,minerals,4,FALSE)</f>
        <v>1062141</v>
      </c>
      <c r="F20" s="195"/>
      <c r="G20" s="193"/>
      <c r="H20" s="195"/>
      <c r="I20" s="62"/>
    </row>
    <row r="21" spans="1:9" x14ac:dyDescent="0.3">
      <c r="A21" s="72" t="s">
        <v>34</v>
      </c>
      <c r="B21" s="129" t="s">
        <v>86</v>
      </c>
      <c r="C21" s="220" t="s">
        <v>86</v>
      </c>
      <c r="D21" s="186" t="s">
        <v>86</v>
      </c>
      <c r="E21" s="202" t="s">
        <v>86</v>
      </c>
      <c r="F21" s="195"/>
      <c r="G21" s="193"/>
      <c r="H21" s="195"/>
      <c r="I21" s="62"/>
    </row>
    <row r="22" spans="1:9" x14ac:dyDescent="0.3">
      <c r="A22" s="72" t="s">
        <v>19</v>
      </c>
      <c r="B22" s="131">
        <v>1536013</v>
      </c>
      <c r="C22" s="219">
        <v>38715871.840000004</v>
      </c>
      <c r="D22" s="186">
        <f>VLOOKUP(A22,minerals,3,FALSE)</f>
        <v>1254338</v>
      </c>
      <c r="E22" s="202">
        <f>VLOOKUP(A22,minerals,4,FALSE)</f>
        <v>36466683.200000003</v>
      </c>
      <c r="F22" s="195"/>
      <c r="G22" s="193"/>
      <c r="H22" s="195"/>
      <c r="I22" s="62"/>
    </row>
    <row r="23" spans="1:9" x14ac:dyDescent="0.3">
      <c r="A23" s="72" t="s">
        <v>20</v>
      </c>
      <c r="B23" s="131">
        <v>790524</v>
      </c>
      <c r="C23" s="219">
        <v>67363558.219999999</v>
      </c>
      <c r="D23" s="186">
        <f>VLOOKUP(A23,minerals,3,FALSE)</f>
        <v>2116599</v>
      </c>
      <c r="E23" s="202">
        <f>VLOOKUP(A23,minerals,4,FALSE)</f>
        <v>88139968.859999999</v>
      </c>
      <c r="F23" s="199"/>
      <c r="G23" s="192"/>
      <c r="H23" s="199"/>
      <c r="I23" s="62"/>
    </row>
    <row r="24" spans="1:9" x14ac:dyDescent="0.3">
      <c r="A24" s="72" t="s">
        <v>24</v>
      </c>
      <c r="B24" s="131">
        <v>453056</v>
      </c>
      <c r="C24" s="219">
        <v>8538911.8900000006</v>
      </c>
      <c r="D24" s="186">
        <f>VLOOKUP(A24,minerals,3,FALSE)</f>
        <v>566879</v>
      </c>
      <c r="E24" s="202">
        <f>VLOOKUP(A24,minerals,4,FALSE)</f>
        <v>10343743.699999999</v>
      </c>
      <c r="F24" s="195"/>
      <c r="G24" s="193"/>
      <c r="H24" s="195"/>
      <c r="I24" s="62"/>
    </row>
    <row r="25" spans="1:9" x14ac:dyDescent="0.3">
      <c r="A25" s="72" t="s">
        <v>32</v>
      </c>
      <c r="B25" s="131" t="s">
        <v>86</v>
      </c>
      <c r="C25" s="219" t="s">
        <v>86</v>
      </c>
      <c r="D25" s="186" t="s">
        <v>86</v>
      </c>
      <c r="E25" s="202" t="s">
        <v>86</v>
      </c>
      <c r="F25" s="195"/>
      <c r="G25" s="193"/>
      <c r="H25" s="195"/>
      <c r="I25" s="62"/>
    </row>
    <row r="26" spans="1:9" x14ac:dyDescent="0.3">
      <c r="A26" s="72" t="s">
        <v>22</v>
      </c>
      <c r="B26" s="131">
        <v>91861</v>
      </c>
      <c r="C26" s="219">
        <v>14927565.029999999</v>
      </c>
      <c r="D26" s="186">
        <f t="shared" ref="D26:D34" si="0">VLOOKUP(A26,minerals,3,FALSE)</f>
        <v>223888</v>
      </c>
      <c r="E26" s="202">
        <f t="shared" ref="E26:E32" si="1">VLOOKUP(A26,minerals,4,FALSE)</f>
        <v>2258741.3199999998</v>
      </c>
      <c r="F26" s="199"/>
      <c r="G26" s="192"/>
      <c r="H26" s="199"/>
      <c r="I26" s="62"/>
    </row>
    <row r="27" spans="1:9" x14ac:dyDescent="0.3">
      <c r="A27" s="72" t="s">
        <v>27</v>
      </c>
      <c r="B27" s="131">
        <v>4395</v>
      </c>
      <c r="C27" s="219">
        <v>111103.48</v>
      </c>
      <c r="D27" s="186">
        <f t="shared" si="0"/>
        <v>3920</v>
      </c>
      <c r="E27" s="202">
        <f t="shared" si="1"/>
        <v>52255.48</v>
      </c>
      <c r="F27" s="199"/>
      <c r="G27" s="192"/>
      <c r="H27" s="199"/>
      <c r="I27" s="62"/>
    </row>
    <row r="28" spans="1:9" x14ac:dyDescent="0.3">
      <c r="A28" s="72" t="s">
        <v>21</v>
      </c>
      <c r="B28" s="131">
        <v>524014</v>
      </c>
      <c r="C28" s="219">
        <v>9144688.1500000004</v>
      </c>
      <c r="D28" s="186">
        <f t="shared" si="0"/>
        <v>523936</v>
      </c>
      <c r="E28" s="202">
        <f t="shared" si="1"/>
        <v>8861936.8699999992</v>
      </c>
      <c r="F28" s="195"/>
      <c r="G28" s="193"/>
      <c r="H28" s="195"/>
      <c r="I28" s="62"/>
    </row>
    <row r="29" spans="1:9" x14ac:dyDescent="0.3">
      <c r="A29" s="72" t="s">
        <v>16</v>
      </c>
      <c r="B29" s="131">
        <v>9670545</v>
      </c>
      <c r="C29" s="219">
        <v>178258693.44</v>
      </c>
      <c r="D29" s="186">
        <f t="shared" si="0"/>
        <v>9501862</v>
      </c>
      <c r="E29" s="202">
        <f t="shared" si="1"/>
        <v>160214142.27000001</v>
      </c>
      <c r="F29" s="195"/>
      <c r="G29" s="193"/>
      <c r="H29" s="195"/>
      <c r="I29" s="62"/>
    </row>
    <row r="30" spans="1:9" x14ac:dyDescent="0.3">
      <c r="A30" s="72" t="s">
        <v>15</v>
      </c>
      <c r="B30" s="131">
        <v>19075788</v>
      </c>
      <c r="C30" s="219">
        <v>261522310.13</v>
      </c>
      <c r="D30" s="186">
        <f t="shared" si="0"/>
        <v>22072473</v>
      </c>
      <c r="E30" s="202">
        <f t="shared" si="1"/>
        <v>302024743.93000001</v>
      </c>
      <c r="F30" s="195"/>
      <c r="G30" s="193"/>
      <c r="H30" s="195"/>
      <c r="I30" s="62"/>
    </row>
    <row r="31" spans="1:9" x14ac:dyDescent="0.3">
      <c r="A31" s="72" t="s">
        <v>17</v>
      </c>
      <c r="B31" s="131">
        <v>5116821</v>
      </c>
      <c r="C31" s="219">
        <v>37950747.409999996</v>
      </c>
      <c r="D31" s="186">
        <f t="shared" si="0"/>
        <v>3377086</v>
      </c>
      <c r="E31" s="202">
        <f t="shared" si="1"/>
        <v>29439755.120000001</v>
      </c>
      <c r="F31" s="195"/>
      <c r="G31" s="193"/>
      <c r="H31" s="195"/>
      <c r="I31" s="62"/>
    </row>
    <row r="32" spans="1:9" x14ac:dyDescent="0.3">
      <c r="A32" s="72" t="s">
        <v>18</v>
      </c>
      <c r="B32" s="131">
        <v>2262094</v>
      </c>
      <c r="C32" s="219">
        <v>46921821.939999998</v>
      </c>
      <c r="D32" s="186">
        <f t="shared" si="0"/>
        <v>1566283</v>
      </c>
      <c r="E32" s="202">
        <f t="shared" si="1"/>
        <v>29783372.280000001</v>
      </c>
      <c r="F32" s="195"/>
      <c r="G32" s="193"/>
      <c r="H32" s="195"/>
      <c r="I32" s="62"/>
    </row>
    <row r="33" spans="1:9" x14ac:dyDescent="0.3">
      <c r="A33" s="72" t="s">
        <v>26</v>
      </c>
      <c r="B33" s="129" t="s">
        <v>86</v>
      </c>
      <c r="C33" s="220" t="s">
        <v>86</v>
      </c>
      <c r="D33" s="186" t="str">
        <f t="shared" si="0"/>
        <v>Withheld</v>
      </c>
      <c r="E33" s="202" t="s">
        <v>86</v>
      </c>
      <c r="F33" s="195"/>
      <c r="G33" s="193"/>
      <c r="H33" s="195"/>
      <c r="I33" s="62"/>
    </row>
    <row r="34" spans="1:9" x14ac:dyDescent="0.3">
      <c r="A34" s="72" t="s">
        <v>115</v>
      </c>
      <c r="B34" s="129"/>
      <c r="C34" s="220"/>
      <c r="D34" s="186" t="str">
        <f t="shared" si="0"/>
        <v>Withheld</v>
      </c>
      <c r="E34" s="202"/>
      <c r="F34" s="195"/>
      <c r="G34" s="193"/>
      <c r="H34" s="195"/>
      <c r="I34" s="62"/>
    </row>
    <row r="35" spans="1:9" x14ac:dyDescent="0.3">
      <c r="A35" s="72" t="s">
        <v>25</v>
      </c>
      <c r="B35" s="131">
        <v>53165</v>
      </c>
      <c r="C35" s="219">
        <v>352761.37</v>
      </c>
      <c r="D35" s="186" t="str">
        <f>VLOOKUP(A35,minerals,3,FALSE)</f>
        <v>Withheld</v>
      </c>
      <c r="E35" s="202">
        <f>VLOOKUP(A35,minerals,4,FALSE)</f>
        <v>0</v>
      </c>
      <c r="F35" s="195"/>
      <c r="G35" s="193"/>
      <c r="H35" s="195"/>
      <c r="I35" s="62"/>
    </row>
    <row r="36" spans="1:9" x14ac:dyDescent="0.3">
      <c r="A36" s="72" t="s">
        <v>109</v>
      </c>
      <c r="B36" s="131"/>
      <c r="C36" s="219"/>
      <c r="D36" s="186" t="str">
        <f>VLOOKUP(A36,minerals,3,FALSE)</f>
        <v>Withheld</v>
      </c>
      <c r="E36" s="204"/>
      <c r="F36" s="60"/>
      <c r="G36" s="60"/>
      <c r="H36" s="60"/>
    </row>
    <row r="37" spans="1:9" x14ac:dyDescent="0.3">
      <c r="A37" s="127" t="s">
        <v>13</v>
      </c>
      <c r="B37" s="132">
        <v>41310820</v>
      </c>
      <c r="C37" s="220">
        <v>668008129.50999987</v>
      </c>
      <c r="D37" s="184">
        <v>41474841</v>
      </c>
      <c r="E37" s="205">
        <v>679245674.10000002</v>
      </c>
      <c r="F37" s="200"/>
      <c r="G37" s="64"/>
      <c r="H37" s="201"/>
      <c r="I37" s="63"/>
    </row>
    <row r="38" spans="1:9" x14ac:dyDescent="0.3">
      <c r="A38" s="127"/>
      <c r="B38" s="131"/>
      <c r="C38" s="219"/>
      <c r="D38" s="161"/>
      <c r="E38" s="153"/>
      <c r="F38" s="60"/>
      <c r="G38" s="60"/>
      <c r="H38" s="60"/>
    </row>
    <row r="39" spans="1:9" x14ac:dyDescent="0.3">
      <c r="A39" s="9" t="s">
        <v>2</v>
      </c>
      <c r="B39" s="131"/>
      <c r="C39" s="219"/>
      <c r="D39" s="161"/>
      <c r="E39" s="183"/>
      <c r="F39" s="200"/>
      <c r="G39" s="60"/>
      <c r="H39" s="60"/>
    </row>
    <row r="40" spans="1:9" x14ac:dyDescent="0.3">
      <c r="A40" s="120" t="s">
        <v>2</v>
      </c>
      <c r="B40" s="133">
        <v>2918563</v>
      </c>
      <c r="C40" s="219"/>
      <c r="D40" s="181">
        <v>2918563</v>
      </c>
      <c r="E40" s="153"/>
      <c r="F40" s="60"/>
      <c r="G40" s="60"/>
      <c r="H40" s="60"/>
    </row>
    <row r="41" spans="1:9" x14ac:dyDescent="0.3">
      <c r="A41" s="120"/>
      <c r="B41" s="131"/>
      <c r="C41" s="221"/>
      <c r="D41" s="60"/>
      <c r="E41" s="61"/>
      <c r="F41" s="60"/>
      <c r="G41" s="60"/>
      <c r="H41" s="60"/>
    </row>
    <row r="42" spans="1:9" x14ac:dyDescent="0.3">
      <c r="A42" s="9" t="s">
        <v>35</v>
      </c>
      <c r="B42" s="10">
        <f>SUM(B40,B37,B12)</f>
        <v>44229401.309353396</v>
      </c>
      <c r="C42" s="222"/>
      <c r="D42" s="10">
        <f>SUM(D40,D37,D12)</f>
        <v>44393420.377949998</v>
      </c>
      <c r="E42" s="187"/>
      <c r="F42" s="60"/>
      <c r="G42" s="60"/>
      <c r="H42" s="60"/>
    </row>
    <row r="43" spans="1:9" x14ac:dyDescent="0.3">
      <c r="A43" s="60"/>
      <c r="B43" s="65"/>
      <c r="C43" s="66"/>
      <c r="D43" s="66"/>
      <c r="E43" s="67"/>
      <c r="F43" s="60"/>
    </row>
    <row r="44" spans="1:9" x14ac:dyDescent="0.3">
      <c r="A44" s="60"/>
      <c r="B44" s="65"/>
      <c r="D44" s="69"/>
      <c r="E44" s="67"/>
      <c r="F44" s="60"/>
    </row>
    <row r="45" spans="1:9" x14ac:dyDescent="0.3">
      <c r="A45" s="114" t="s">
        <v>111</v>
      </c>
      <c r="B45" s="65"/>
      <c r="D45" s="69"/>
      <c r="E45" s="67"/>
      <c r="F45" s="60"/>
    </row>
    <row r="46" spans="1:9" x14ac:dyDescent="0.3">
      <c r="A46" s="61" t="s">
        <v>81</v>
      </c>
      <c r="D46" s="185"/>
    </row>
    <row r="47" spans="1:9" x14ac:dyDescent="0.3">
      <c r="A47" s="61" t="s">
        <v>90</v>
      </c>
      <c r="D47" s="185"/>
    </row>
    <row r="48" spans="1:9" x14ac:dyDescent="0.3">
      <c r="A48" s="91" t="s">
        <v>104</v>
      </c>
      <c r="D48" s="185"/>
    </row>
    <row r="49" spans="1:7" x14ac:dyDescent="0.3">
      <c r="A49" s="61" t="s">
        <v>118</v>
      </c>
      <c r="D49" s="185"/>
      <c r="G49" s="62"/>
    </row>
    <row r="50" spans="1:7" ht="15.6" customHeight="1" x14ac:dyDescent="0.3">
      <c r="A50" s="234" t="s">
        <v>124</v>
      </c>
      <c r="B50" s="234"/>
      <c r="C50" s="234"/>
      <c r="D50" s="234"/>
      <c r="E50" s="234"/>
    </row>
    <row r="51" spans="1:7" x14ac:dyDescent="0.3">
      <c r="A51" s="234"/>
      <c r="B51" s="234"/>
      <c r="C51" s="234"/>
      <c r="D51" s="234"/>
      <c r="E51" s="234"/>
    </row>
    <row r="52" spans="1:7" ht="15.6" customHeight="1" x14ac:dyDescent="0.3">
      <c r="A52" s="194"/>
      <c r="B52" s="194"/>
      <c r="C52" s="194"/>
      <c r="D52" s="194"/>
      <c r="E52" s="194"/>
    </row>
    <row r="53" spans="1:7" x14ac:dyDescent="0.3">
      <c r="A53" s="72"/>
      <c r="D53" s="69"/>
    </row>
    <row r="54" spans="1:7" x14ac:dyDescent="0.3">
      <c r="A54" s="72"/>
      <c r="C54" s="73"/>
      <c r="D54" s="69"/>
    </row>
    <row r="55" spans="1:7" x14ac:dyDescent="0.3">
      <c r="A55" s="72"/>
      <c r="D55" s="69"/>
    </row>
    <row r="56" spans="1:7" x14ac:dyDescent="0.3">
      <c r="A56" s="72"/>
      <c r="D56" s="69"/>
    </row>
    <row r="57" spans="1:7" x14ac:dyDescent="0.3">
      <c r="A57" s="72"/>
      <c r="D57" s="69"/>
    </row>
    <row r="58" spans="1:7" x14ac:dyDescent="0.3">
      <c r="A58" s="72"/>
    </row>
    <row r="59" spans="1:7" x14ac:dyDescent="0.3">
      <c r="A59" s="72"/>
    </row>
    <row r="60" spans="1:7" x14ac:dyDescent="0.3">
      <c r="A60" s="72"/>
    </row>
    <row r="61" spans="1:7" x14ac:dyDescent="0.3">
      <c r="A61" s="72"/>
    </row>
    <row r="62" spans="1:7" x14ac:dyDescent="0.3">
      <c r="A62" s="72"/>
    </row>
    <row r="63" spans="1:7" x14ac:dyDescent="0.3">
      <c r="A63" s="72"/>
    </row>
    <row r="64" spans="1:7" x14ac:dyDescent="0.3">
      <c r="A64" s="72"/>
    </row>
    <row r="65" spans="1:1" x14ac:dyDescent="0.3">
      <c r="A65" s="72"/>
    </row>
    <row r="66" spans="1:1" x14ac:dyDescent="0.3">
      <c r="A66" s="72"/>
    </row>
    <row r="67" spans="1:1" x14ac:dyDescent="0.3">
      <c r="A67" s="72"/>
    </row>
    <row r="68" spans="1:1" x14ac:dyDescent="0.3">
      <c r="A68" s="72"/>
    </row>
    <row r="69" spans="1:1" x14ac:dyDescent="0.3">
      <c r="A69" s="72"/>
    </row>
  </sheetData>
  <mergeCells count="2">
    <mergeCell ref="A3:E3"/>
    <mergeCell ref="A50:E51"/>
  </mergeCells>
  <phoneticPr fontId="13" type="noConversion"/>
  <hyperlinks>
    <hyperlink ref="A1" location="Index!A1" display="Index"/>
  </hyperlinks>
  <pageMargins left="0.74803149606299213" right="0.74803149606299213" top="0.98425196850393704" bottom="0.98425196850393704" header="0.51181102362204722" footer="0.51181102362204722"/>
  <pageSetup paperSize="9" scale="64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8"/>
  <sheetViews>
    <sheetView zoomScale="85" zoomScaleNormal="85" workbookViewId="0">
      <pane ySplit="6" topLeftCell="A7" activePane="bottomLeft" state="frozen"/>
      <selection pane="bottomLeft" activeCell="B34" sqref="B34"/>
    </sheetView>
  </sheetViews>
  <sheetFormatPr defaultColWidth="9.109375" defaultRowHeight="15.6" x14ac:dyDescent="0.3"/>
  <cols>
    <col min="1" max="1" width="16.44140625" style="61" customWidth="1"/>
    <col min="2" max="2" width="74.109375" style="61" customWidth="1"/>
    <col min="3" max="3" width="18.88671875" style="77" customWidth="1"/>
    <col min="4" max="4" width="22.33203125" style="77" customWidth="1"/>
    <col min="5" max="5" width="15.109375" style="77" customWidth="1"/>
    <col min="6" max="6" width="18.5546875" style="77" bestFit="1" customWidth="1"/>
    <col min="7" max="7" width="23" style="61" customWidth="1"/>
    <col min="8" max="8" width="21.109375" style="61" customWidth="1"/>
    <col min="9" max="9" width="20.88671875" style="61" bestFit="1" customWidth="1"/>
    <col min="10" max="10" width="10.5546875" style="61" bestFit="1" customWidth="1"/>
    <col min="11" max="11" width="19.44140625" style="61" bestFit="1" customWidth="1"/>
    <col min="12" max="12" width="20.88671875" style="61" bestFit="1" customWidth="1"/>
    <col min="13" max="13" width="28.109375" style="61" bestFit="1" customWidth="1"/>
    <col min="14" max="14" width="12.5546875" style="61" bestFit="1" customWidth="1"/>
    <col min="15" max="15" width="10.5546875" style="61" bestFit="1" customWidth="1"/>
    <col min="16" max="16" width="12.5546875" style="61" bestFit="1" customWidth="1"/>
    <col min="17" max="17" width="16.6640625" style="61" bestFit="1" customWidth="1"/>
    <col min="18" max="18" width="11.109375" style="61" bestFit="1" customWidth="1"/>
    <col min="19" max="19" width="13.88671875" style="61" bestFit="1" customWidth="1"/>
    <col min="20" max="16384" width="9.109375" style="61"/>
  </cols>
  <sheetData>
    <row r="1" spans="1:14" x14ac:dyDescent="0.3">
      <c r="A1" s="76" t="s">
        <v>8</v>
      </c>
    </row>
    <row r="2" spans="1:14" x14ac:dyDescent="0.3">
      <c r="A2" s="76"/>
    </row>
    <row r="3" spans="1:14" ht="20.25" customHeight="1" x14ac:dyDescent="0.35">
      <c r="A3" s="236" t="s">
        <v>36</v>
      </c>
      <c r="B3" s="236"/>
      <c r="C3" s="236"/>
      <c r="D3" s="236"/>
      <c r="E3" s="236"/>
      <c r="F3" s="236"/>
    </row>
    <row r="4" spans="1:14" x14ac:dyDescent="0.3">
      <c r="A4" s="4"/>
      <c r="B4" s="4"/>
      <c r="C4" s="12">
        <v>2017</v>
      </c>
      <c r="D4" s="12">
        <v>2017</v>
      </c>
      <c r="E4" s="12">
        <v>2018</v>
      </c>
      <c r="F4" s="12">
        <v>2018</v>
      </c>
    </row>
    <row r="5" spans="1:14" x14ac:dyDescent="0.3">
      <c r="A5" s="4" t="s">
        <v>37</v>
      </c>
      <c r="B5" s="4" t="s">
        <v>38</v>
      </c>
      <c r="C5" s="12" t="s">
        <v>4</v>
      </c>
      <c r="D5" s="12" t="s">
        <v>5</v>
      </c>
      <c r="E5" s="12" t="s">
        <v>4</v>
      </c>
      <c r="F5" s="12" t="s">
        <v>5</v>
      </c>
      <c r="G5" s="60"/>
      <c r="H5" s="60"/>
      <c r="I5" s="60"/>
      <c r="J5" s="60"/>
      <c r="K5" s="60"/>
      <c r="L5" s="60"/>
      <c r="M5" s="60"/>
      <c r="N5" s="60"/>
    </row>
    <row r="6" spans="1:14" x14ac:dyDescent="0.3">
      <c r="A6" s="13" t="s">
        <v>39</v>
      </c>
      <c r="B6" s="4"/>
      <c r="C6" s="12"/>
      <c r="D6" s="12" t="s">
        <v>40</v>
      </c>
      <c r="E6" s="12"/>
      <c r="F6" s="12" t="s">
        <v>40</v>
      </c>
      <c r="G6" s="60"/>
      <c r="H6" s="60"/>
      <c r="I6" s="60"/>
      <c r="J6" s="60"/>
      <c r="K6" s="60"/>
      <c r="L6" s="60"/>
      <c r="M6" s="60"/>
      <c r="N6" s="60"/>
    </row>
    <row r="7" spans="1:14" x14ac:dyDescent="0.3">
      <c r="A7" s="88"/>
      <c r="B7" s="114"/>
      <c r="C7" s="115"/>
      <c r="D7" s="115"/>
      <c r="E7" s="152"/>
      <c r="F7" s="152"/>
      <c r="G7" s="60"/>
      <c r="H7" s="60"/>
      <c r="M7" s="60"/>
      <c r="N7" s="60"/>
    </row>
    <row r="8" spans="1:14" x14ac:dyDescent="0.3">
      <c r="A8" s="4" t="s">
        <v>10</v>
      </c>
      <c r="B8" s="148" t="s">
        <v>107</v>
      </c>
      <c r="C8" s="116"/>
      <c r="D8" s="116"/>
      <c r="E8" s="152"/>
      <c r="F8" s="152"/>
      <c r="M8" s="60"/>
      <c r="N8" s="60"/>
    </row>
    <row r="9" spans="1:14" x14ac:dyDescent="0.3">
      <c r="A9" s="60"/>
      <c r="B9" s="60" t="s">
        <v>41</v>
      </c>
      <c r="C9" s="70">
        <v>3703.9292</v>
      </c>
      <c r="D9" s="206">
        <v>207664507.08000001</v>
      </c>
      <c r="E9" s="213">
        <v>2596.89</v>
      </c>
      <c r="F9" s="207">
        <v>158416089.88999999</v>
      </c>
      <c r="G9" s="62"/>
      <c r="H9" s="63"/>
    </row>
    <row r="10" spans="1:14" x14ac:dyDescent="0.3">
      <c r="A10" s="60"/>
      <c r="B10" s="60" t="s">
        <v>42</v>
      </c>
      <c r="C10" s="70">
        <v>4984.8023999999996</v>
      </c>
      <c r="D10" s="206">
        <v>286246043.22000003</v>
      </c>
      <c r="E10" s="213">
        <v>6313.66</v>
      </c>
      <c r="F10" s="207">
        <v>372536963.54000002</v>
      </c>
      <c r="G10" s="62"/>
      <c r="H10" s="63"/>
    </row>
    <row r="11" spans="1:14" x14ac:dyDescent="0.3">
      <c r="A11" s="60"/>
      <c r="B11" s="60" t="s">
        <v>80</v>
      </c>
      <c r="C11" s="85">
        <v>15.3651</v>
      </c>
      <c r="D11" s="206">
        <v>876789</v>
      </c>
      <c r="E11" s="175">
        <v>12.14</v>
      </c>
      <c r="F11" s="207">
        <v>711714.78</v>
      </c>
      <c r="G11" s="62"/>
      <c r="H11" s="63"/>
    </row>
    <row r="12" spans="1:14" x14ac:dyDescent="0.3">
      <c r="A12" s="60"/>
      <c r="B12" s="60" t="s">
        <v>43</v>
      </c>
      <c r="C12" s="211">
        <v>1021.7171</v>
      </c>
      <c r="D12" s="206">
        <v>55124540.25</v>
      </c>
      <c r="E12" s="212">
        <v>713.68</v>
      </c>
      <c r="F12" s="207">
        <v>41267198.859999999</v>
      </c>
      <c r="G12" s="62"/>
      <c r="H12" s="63"/>
    </row>
    <row r="13" spans="1:14" x14ac:dyDescent="0.3">
      <c r="A13" s="60"/>
      <c r="B13" s="60" t="s">
        <v>44</v>
      </c>
      <c r="C13" s="210">
        <v>539.10350000000005</v>
      </c>
      <c r="D13" s="206">
        <v>29035920.309999999</v>
      </c>
      <c r="E13" s="212">
        <v>364.97</v>
      </c>
      <c r="F13" s="207">
        <v>21453820.170000002</v>
      </c>
      <c r="G13" s="62"/>
      <c r="H13" s="63"/>
    </row>
    <row r="14" spans="1:14" x14ac:dyDescent="0.3">
      <c r="A14" s="60"/>
      <c r="B14" s="60" t="s">
        <v>103</v>
      </c>
      <c r="C14" s="85">
        <v>0.311</v>
      </c>
      <c r="D14" s="206">
        <v>14790.46</v>
      </c>
      <c r="E14" s="175">
        <v>0.56000000000000005</v>
      </c>
      <c r="F14" s="207">
        <v>32983.599999999999</v>
      </c>
      <c r="G14" s="62"/>
      <c r="H14" s="63"/>
    </row>
    <row r="15" spans="1:14" x14ac:dyDescent="0.3">
      <c r="A15" s="60"/>
      <c r="B15" s="60" t="s">
        <v>45</v>
      </c>
      <c r="C15" s="85">
        <v>22.315100000000001</v>
      </c>
      <c r="D15" s="206">
        <v>908875.63</v>
      </c>
      <c r="E15" s="175">
        <v>43.56</v>
      </c>
      <c r="F15" s="207">
        <v>2426155.9700000002</v>
      </c>
      <c r="G15" s="62"/>
      <c r="H15" s="63"/>
    </row>
    <row r="16" spans="1:14" x14ac:dyDescent="0.3">
      <c r="A16" s="60"/>
      <c r="B16" s="60"/>
      <c r="C16" s="235">
        <v>2017</v>
      </c>
      <c r="D16" s="235"/>
      <c r="E16" s="235">
        <v>2018</v>
      </c>
      <c r="F16" s="235"/>
      <c r="M16" s="80"/>
      <c r="N16" s="80"/>
    </row>
    <row r="17" spans="1:17" x14ac:dyDescent="0.3">
      <c r="A17" s="60"/>
      <c r="B17" s="14" t="s">
        <v>98</v>
      </c>
      <c r="C17" s="218">
        <f t="shared" ref="C17:F17" si="0">SUM(C9:C15)</f>
        <v>10287.543399999999</v>
      </c>
      <c r="D17" s="208">
        <f t="shared" si="0"/>
        <v>579871465.95000005</v>
      </c>
      <c r="E17" s="218">
        <f t="shared" si="0"/>
        <v>10045.459999999997</v>
      </c>
      <c r="F17" s="208">
        <f t="shared" si="0"/>
        <v>596844926.80999994</v>
      </c>
      <c r="M17" s="80"/>
      <c r="N17" s="86"/>
    </row>
    <row r="18" spans="1:17" x14ac:dyDescent="0.3">
      <c r="A18" s="4" t="s">
        <v>11</v>
      </c>
      <c r="B18" s="149" t="s">
        <v>107</v>
      </c>
      <c r="C18" s="117"/>
      <c r="D18" s="117"/>
      <c r="E18" s="174"/>
      <c r="F18" s="151"/>
    </row>
    <row r="19" spans="1:17" x14ac:dyDescent="0.3">
      <c r="A19" s="60"/>
      <c r="B19" s="60" t="s">
        <v>46</v>
      </c>
      <c r="C19" s="217">
        <v>7751.52</v>
      </c>
      <c r="D19" s="229">
        <v>5747167.3600000003</v>
      </c>
      <c r="E19" s="215">
        <v>6085.4</v>
      </c>
      <c r="F19" s="207">
        <v>4550194.6100000003</v>
      </c>
      <c r="G19" s="62"/>
      <c r="H19" s="63"/>
    </row>
    <row r="20" spans="1:17" x14ac:dyDescent="0.3">
      <c r="A20" s="60"/>
      <c r="B20" s="60" t="s">
        <v>47</v>
      </c>
      <c r="C20" s="216">
        <v>200.03</v>
      </c>
      <c r="D20" s="229">
        <v>154859.91</v>
      </c>
      <c r="E20" s="214">
        <v>230.91</v>
      </c>
      <c r="F20" s="207">
        <v>168230.17</v>
      </c>
      <c r="G20" s="62"/>
      <c r="H20" s="63"/>
    </row>
    <row r="21" spans="1:17" x14ac:dyDescent="0.3">
      <c r="A21" s="60"/>
      <c r="B21" s="60" t="s">
        <v>108</v>
      </c>
      <c r="C21" s="118">
        <v>11.79</v>
      </c>
      <c r="D21" s="229">
        <v>6776.22</v>
      </c>
      <c r="E21" s="177" t="s">
        <v>117</v>
      </c>
      <c r="F21" s="207"/>
      <c r="G21" s="62"/>
    </row>
    <row r="22" spans="1:17" x14ac:dyDescent="0.3">
      <c r="A22" s="60"/>
      <c r="B22" s="60" t="s">
        <v>48</v>
      </c>
      <c r="C22" s="118">
        <v>58.47</v>
      </c>
      <c r="D22" s="229">
        <v>45856</v>
      </c>
      <c r="E22" s="179">
        <v>16.18</v>
      </c>
      <c r="F22" s="207">
        <v>11586.93</v>
      </c>
      <c r="G22" s="62"/>
      <c r="H22" s="63"/>
    </row>
    <row r="23" spans="1:17" x14ac:dyDescent="0.3">
      <c r="A23" s="60"/>
      <c r="B23" s="60"/>
      <c r="C23" s="235">
        <v>2016</v>
      </c>
      <c r="D23" s="235"/>
      <c r="E23" s="235">
        <v>2018</v>
      </c>
      <c r="F23" s="235"/>
    </row>
    <row r="24" spans="1:17" x14ac:dyDescent="0.3">
      <c r="A24" s="60"/>
      <c r="B24" s="14" t="s">
        <v>99</v>
      </c>
      <c r="C24" s="218">
        <f t="shared" ref="C24:F24" si="1">SUM(C19:C22)</f>
        <v>8021.81</v>
      </c>
      <c r="D24" s="208">
        <f t="shared" si="1"/>
        <v>5954659.4900000002</v>
      </c>
      <c r="E24" s="218">
        <f t="shared" si="1"/>
        <v>6332.49</v>
      </c>
      <c r="F24" s="208">
        <f t="shared" si="1"/>
        <v>4730011.71</v>
      </c>
    </row>
    <row r="25" spans="1:17" x14ac:dyDescent="0.3">
      <c r="A25" s="4" t="s">
        <v>49</v>
      </c>
      <c r="B25" s="4" t="s">
        <v>50</v>
      </c>
      <c r="C25" s="60"/>
      <c r="D25" s="60"/>
      <c r="E25" s="173"/>
      <c r="F25" s="178"/>
    </row>
    <row r="26" spans="1:17" x14ac:dyDescent="0.3">
      <c r="A26" s="60"/>
      <c r="B26" s="60" t="s">
        <v>51</v>
      </c>
      <c r="C26" s="15"/>
      <c r="D26" s="119"/>
      <c r="E26" s="15"/>
      <c r="F26" s="153"/>
    </row>
    <row r="27" spans="1:17" x14ac:dyDescent="0.3">
      <c r="A27" s="60"/>
      <c r="B27" s="60" t="s">
        <v>52</v>
      </c>
      <c r="C27" s="16"/>
      <c r="D27" s="119"/>
      <c r="E27" s="16"/>
      <c r="F27" s="153"/>
      <c r="G27" s="80"/>
      <c r="I27" s="85"/>
      <c r="J27" s="68"/>
      <c r="K27" s="85"/>
      <c r="L27" s="85"/>
      <c r="N27" s="85"/>
      <c r="O27" s="85"/>
      <c r="P27" s="87"/>
      <c r="Q27" s="85"/>
    </row>
    <row r="28" spans="1:17" x14ac:dyDescent="0.3">
      <c r="A28" s="60"/>
      <c r="B28" s="60"/>
      <c r="C28" s="235">
        <v>2016</v>
      </c>
      <c r="D28" s="235"/>
      <c r="E28" s="61"/>
      <c r="F28" s="61"/>
      <c r="G28" s="80"/>
      <c r="J28" s="68"/>
    </row>
    <row r="29" spans="1:17" x14ac:dyDescent="0.3">
      <c r="A29" s="60"/>
      <c r="B29" s="14" t="s">
        <v>100</v>
      </c>
      <c r="C29" s="17" t="s">
        <v>110</v>
      </c>
      <c r="D29" s="17"/>
      <c r="E29" s="17" t="s">
        <v>110</v>
      </c>
      <c r="F29" s="17"/>
    </row>
    <row r="30" spans="1:17" x14ac:dyDescent="0.3">
      <c r="A30" s="60"/>
      <c r="B30" s="60"/>
      <c r="C30" s="235">
        <v>2017</v>
      </c>
      <c r="D30" s="235"/>
      <c r="E30" s="235">
        <v>2018</v>
      </c>
      <c r="F30" s="235"/>
    </row>
    <row r="31" spans="1:17" x14ac:dyDescent="0.3">
      <c r="A31" s="60"/>
      <c r="B31" s="14" t="s">
        <v>101</v>
      </c>
      <c r="C31" s="18">
        <f>SUM(C17/1000,C24/1000,C29)</f>
        <v>18.309353399999999</v>
      </c>
      <c r="D31" s="19"/>
      <c r="E31" s="18">
        <f>SUM(E17/1000,E24/1000,E29)</f>
        <v>16.377949999999998</v>
      </c>
      <c r="F31" s="19"/>
    </row>
    <row r="32" spans="1:17" x14ac:dyDescent="0.3">
      <c r="A32" s="60"/>
      <c r="B32" s="14" t="s">
        <v>53</v>
      </c>
      <c r="C32" s="19"/>
      <c r="D32" s="209">
        <f>SUM(D24,D17)</f>
        <v>585826125.44000006</v>
      </c>
      <c r="E32" s="19"/>
      <c r="F32" s="209">
        <f>SUM(F24,F17)</f>
        <v>601574938.51999998</v>
      </c>
    </row>
    <row r="33" spans="1:11" x14ac:dyDescent="0.3">
      <c r="A33" s="60"/>
      <c r="B33" s="60"/>
      <c r="C33" s="78"/>
      <c r="D33" s="78"/>
      <c r="E33" s="78"/>
      <c r="F33" s="78"/>
    </row>
    <row r="34" spans="1:11" x14ac:dyDescent="0.3">
      <c r="A34" s="79"/>
      <c r="B34" s="60" t="s">
        <v>120</v>
      </c>
      <c r="C34" s="182"/>
      <c r="D34" s="64"/>
      <c r="E34" s="78"/>
      <c r="I34" s="80"/>
    </row>
    <row r="35" spans="1:11" x14ac:dyDescent="0.3">
      <c r="B35" s="91" t="s">
        <v>104</v>
      </c>
    </row>
    <row r="36" spans="1:11" x14ac:dyDescent="0.3">
      <c r="B36" s="61" t="s">
        <v>118</v>
      </c>
    </row>
    <row r="37" spans="1:11" x14ac:dyDescent="0.3">
      <c r="C37" s="81"/>
      <c r="D37" s="82"/>
      <c r="E37" s="83"/>
    </row>
    <row r="38" spans="1:11" x14ac:dyDescent="0.3">
      <c r="C38" s="78"/>
      <c r="D38" s="82"/>
      <c r="E38" s="83"/>
      <c r="F38" s="84"/>
    </row>
    <row r="39" spans="1:11" x14ac:dyDescent="0.3">
      <c r="C39" s="81"/>
      <c r="D39" s="82"/>
      <c r="E39" s="83"/>
      <c r="F39" s="84"/>
    </row>
    <row r="40" spans="1:11" x14ac:dyDescent="0.3">
      <c r="C40" s="81"/>
      <c r="D40" s="82"/>
      <c r="E40" s="83"/>
      <c r="F40" s="84"/>
    </row>
    <row r="41" spans="1:11" x14ac:dyDescent="0.3">
      <c r="C41" s="78"/>
      <c r="D41" s="82"/>
      <c r="E41" s="82"/>
      <c r="F41" s="84"/>
      <c r="I41" s="80"/>
      <c r="K41" s="68"/>
    </row>
    <row r="42" spans="1:11" x14ac:dyDescent="0.3">
      <c r="C42" s="81"/>
      <c r="D42" s="82"/>
    </row>
    <row r="43" spans="1:11" x14ac:dyDescent="0.3">
      <c r="C43" s="78"/>
      <c r="D43" s="82"/>
    </row>
    <row r="44" spans="1:11" x14ac:dyDescent="0.3">
      <c r="D44" s="82"/>
      <c r="I44" s="85"/>
    </row>
    <row r="45" spans="1:11" x14ac:dyDescent="0.3">
      <c r="D45" s="82"/>
      <c r="G45" s="77"/>
    </row>
    <row r="46" spans="1:11" x14ac:dyDescent="0.3">
      <c r="D46" s="82"/>
      <c r="G46" s="77"/>
      <c r="I46" s="85"/>
    </row>
    <row r="47" spans="1:11" x14ac:dyDescent="0.3">
      <c r="C47" s="82"/>
    </row>
    <row r="48" spans="1:11" x14ac:dyDescent="0.3">
      <c r="C48" s="82"/>
      <c r="H48" s="62"/>
    </row>
    <row r="49" spans="3:7" x14ac:dyDescent="0.3">
      <c r="D49" s="82"/>
      <c r="G49" s="62"/>
    </row>
    <row r="51" spans="3:7" x14ac:dyDescent="0.3">
      <c r="F51" s="83"/>
    </row>
    <row r="52" spans="3:7" x14ac:dyDescent="0.3">
      <c r="D52" s="82"/>
    </row>
    <row r="53" spans="3:7" x14ac:dyDescent="0.3">
      <c r="D53" s="82"/>
    </row>
    <row r="56" spans="3:7" x14ac:dyDescent="0.3">
      <c r="D56" s="82"/>
      <c r="F56" s="82"/>
    </row>
    <row r="58" spans="3:7" x14ac:dyDescent="0.3">
      <c r="C58" s="62"/>
    </row>
  </sheetData>
  <mergeCells count="8">
    <mergeCell ref="E16:F16"/>
    <mergeCell ref="E23:F23"/>
    <mergeCell ref="E30:F30"/>
    <mergeCell ref="A3:F3"/>
    <mergeCell ref="C30:D30"/>
    <mergeCell ref="C23:D23"/>
    <mergeCell ref="C16:D16"/>
    <mergeCell ref="C28:D28"/>
  </mergeCells>
  <phoneticPr fontId="13" type="noConversion"/>
  <hyperlinks>
    <hyperlink ref="A1" location="INDEX!A1" display="Index"/>
  </hyperlinks>
  <pageMargins left="0.74803149606299213" right="0.74803149606299213" top="0.98425196850393704" bottom="0.98425196850393704" header="0.51181102362204722" footer="0.51181102362204722"/>
  <pageSetup paperSize="9" scale="76" orientation="landscape" r:id="rId1"/>
  <headerFooter alignWithMargins="0"/>
  <ignoredErrors>
    <ignoredError sqref="C17 C24 E17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zoomScale="75" workbookViewId="0">
      <selection activeCell="A25" sqref="A25"/>
    </sheetView>
  </sheetViews>
  <sheetFormatPr defaultColWidth="9.109375" defaultRowHeight="15.6" x14ac:dyDescent="0.3"/>
  <cols>
    <col min="1" max="1" width="30.44140625" style="60" customWidth="1"/>
    <col min="2" max="2" width="16.5546875" style="60" bestFit="1" customWidth="1"/>
    <col min="3" max="3" width="22.88671875" style="60" bestFit="1" customWidth="1"/>
    <col min="4" max="4" width="10.44140625" style="60" bestFit="1" customWidth="1"/>
    <col min="5" max="5" width="15.5546875" style="60" bestFit="1" customWidth="1"/>
    <col min="6" max="6" width="14.109375" style="60" bestFit="1" customWidth="1"/>
    <col min="7" max="7" width="19.44140625" style="60" bestFit="1" customWidth="1"/>
    <col min="8" max="8" width="17.44140625" style="60" customWidth="1"/>
    <col min="9" max="16384" width="9.109375" style="60"/>
  </cols>
  <sheetData>
    <row r="1" spans="1:9" ht="18" x14ac:dyDescent="0.35">
      <c r="A1" s="92" t="s">
        <v>8</v>
      </c>
      <c r="B1" s="93"/>
      <c r="C1" s="93"/>
      <c r="D1" s="93"/>
      <c r="E1" s="93"/>
      <c r="F1" s="93"/>
      <c r="G1" s="93"/>
      <c r="H1" s="93"/>
    </row>
    <row r="2" spans="1:9" ht="18" x14ac:dyDescent="0.35">
      <c r="A2" s="94"/>
      <c r="B2" s="93"/>
      <c r="C2" s="93"/>
      <c r="D2" s="93"/>
      <c r="E2" s="93"/>
      <c r="F2" s="93"/>
      <c r="G2" s="93"/>
      <c r="H2" s="93"/>
    </row>
    <row r="3" spans="1:9" ht="20.25" customHeight="1" x14ac:dyDescent="0.3">
      <c r="A3" s="237" t="s">
        <v>84</v>
      </c>
      <c r="B3" s="237"/>
      <c r="C3" s="237"/>
      <c r="D3" s="237"/>
      <c r="E3" s="237"/>
      <c r="F3" s="237"/>
      <c r="G3" s="237"/>
      <c r="H3" s="237"/>
      <c r="I3" s="89"/>
    </row>
    <row r="4" spans="1:9" x14ac:dyDescent="0.3">
      <c r="A4" s="39" t="s">
        <v>54</v>
      </c>
      <c r="B4" s="40" t="s">
        <v>55</v>
      </c>
      <c r="C4" s="40" t="s">
        <v>56</v>
      </c>
      <c r="D4" s="41" t="s">
        <v>57</v>
      </c>
      <c r="E4" s="40" t="s">
        <v>58</v>
      </c>
      <c r="F4" s="42" t="s">
        <v>59</v>
      </c>
      <c r="G4" s="40" t="s">
        <v>85</v>
      </c>
      <c r="H4" s="41" t="s">
        <v>58</v>
      </c>
      <c r="I4" s="90"/>
    </row>
    <row r="5" spans="1:9" ht="15.75" customHeight="1" x14ac:dyDescent="0.3">
      <c r="A5" s="43"/>
      <c r="B5" s="44"/>
      <c r="C5" s="44"/>
      <c r="D5" s="45"/>
      <c r="E5" s="46" t="s">
        <v>88</v>
      </c>
      <c r="F5" s="47"/>
      <c r="G5" s="44"/>
      <c r="H5" s="41" t="s">
        <v>88</v>
      </c>
      <c r="I5" s="90"/>
    </row>
    <row r="6" spans="1:9" ht="25.5" customHeight="1" x14ac:dyDescent="0.3">
      <c r="A6" s="95"/>
      <c r="B6" s="96"/>
      <c r="C6" s="96"/>
      <c r="D6" s="96"/>
      <c r="E6" s="73"/>
      <c r="F6" s="97"/>
      <c r="G6" s="96"/>
      <c r="H6" s="98"/>
      <c r="I6" s="90"/>
    </row>
    <row r="7" spans="1:9" ht="17.399999999999999" customHeight="1" x14ac:dyDescent="0.3">
      <c r="A7" s="99" t="s">
        <v>60</v>
      </c>
      <c r="B7" s="100" t="s">
        <v>86</v>
      </c>
      <c r="C7" s="101">
        <v>982.30499999999995</v>
      </c>
      <c r="D7" s="100" t="s">
        <v>86</v>
      </c>
      <c r="E7" s="102">
        <f>SUM(B7:D7)</f>
        <v>982.30499999999995</v>
      </c>
      <c r="F7" s="103">
        <v>982.30499999999995</v>
      </c>
      <c r="G7" s="108" t="s">
        <v>86</v>
      </c>
      <c r="H7" s="73">
        <f>SUM(F7:G7)</f>
        <v>982.30499999999995</v>
      </c>
      <c r="I7" s="89"/>
    </row>
    <row r="8" spans="1:9" x14ac:dyDescent="0.3">
      <c r="A8" s="48" t="s">
        <v>61</v>
      </c>
      <c r="B8" s="49">
        <v>0</v>
      </c>
      <c r="C8" s="50">
        <f>SUM(C7)</f>
        <v>982.30499999999995</v>
      </c>
      <c r="D8" s="49">
        <v>0</v>
      </c>
      <c r="E8" s="51">
        <f t="shared" ref="E8:E13" si="0">SUM(B8:D8)</f>
        <v>982.30499999999995</v>
      </c>
      <c r="F8" s="50">
        <f>SUM(F7)</f>
        <v>982.30499999999995</v>
      </c>
      <c r="G8" s="49">
        <v>0</v>
      </c>
      <c r="H8" s="50">
        <f>SUM(H7)</f>
        <v>982.30499999999995</v>
      </c>
      <c r="I8" s="65"/>
    </row>
    <row r="9" spans="1:9" x14ac:dyDescent="0.3">
      <c r="A9" s="104"/>
      <c r="B9" s="105"/>
      <c r="C9" s="105"/>
      <c r="D9" s="105"/>
      <c r="E9" s="106"/>
      <c r="F9" s="105"/>
      <c r="G9" s="105"/>
      <c r="H9" s="105"/>
    </row>
    <row r="10" spans="1:9" x14ac:dyDescent="0.3">
      <c r="A10" s="107" t="s">
        <v>62</v>
      </c>
      <c r="B10" s="101">
        <v>1326.7670000000001</v>
      </c>
      <c r="C10" s="101">
        <v>186.255</v>
      </c>
      <c r="D10" s="100">
        <v>5.0999999999999997E-2</v>
      </c>
      <c r="E10" s="102">
        <f t="shared" si="0"/>
        <v>1513.0729999999999</v>
      </c>
      <c r="F10" s="103">
        <v>1382.846</v>
      </c>
      <c r="G10" s="103">
        <v>130.227</v>
      </c>
      <c r="H10" s="73">
        <f>SUM(F10:G10)</f>
        <v>1513.0730000000001</v>
      </c>
      <c r="I10" s="162"/>
    </row>
    <row r="11" spans="1:9" x14ac:dyDescent="0.3">
      <c r="A11" s="107" t="s">
        <v>63</v>
      </c>
      <c r="B11" s="100" t="s">
        <v>86</v>
      </c>
      <c r="C11" s="101">
        <v>141.97300000000001</v>
      </c>
      <c r="D11" s="100" t="s">
        <v>86</v>
      </c>
      <c r="E11" s="102">
        <f t="shared" si="0"/>
        <v>141.97300000000001</v>
      </c>
      <c r="F11" s="103">
        <v>141.97300000000001</v>
      </c>
      <c r="G11" s="108" t="s">
        <v>86</v>
      </c>
      <c r="H11" s="73">
        <f>SUM(F11:G11)</f>
        <v>141.97300000000001</v>
      </c>
    </row>
    <row r="12" spans="1:9" x14ac:dyDescent="0.3">
      <c r="A12" s="107" t="s">
        <v>64</v>
      </c>
      <c r="B12" s="100" t="s">
        <v>86</v>
      </c>
      <c r="C12" s="101">
        <v>37.898000000000003</v>
      </c>
      <c r="D12" s="167">
        <v>7.6999999999999999E-2</v>
      </c>
      <c r="E12" s="102">
        <f t="shared" si="0"/>
        <v>37.975000000000001</v>
      </c>
      <c r="F12" s="103">
        <v>37.975000000000001</v>
      </c>
      <c r="G12" s="108" t="s">
        <v>86</v>
      </c>
      <c r="H12" s="73">
        <f>SUM(F12:G12)</f>
        <v>37.975000000000001</v>
      </c>
    </row>
    <row r="13" spans="1:9" x14ac:dyDescent="0.3">
      <c r="A13" s="107" t="s">
        <v>65</v>
      </c>
      <c r="B13" s="100" t="s">
        <v>86</v>
      </c>
      <c r="C13" s="101">
        <v>256.02300000000002</v>
      </c>
      <c r="D13" s="101">
        <v>307.25</v>
      </c>
      <c r="E13" s="102">
        <f t="shared" si="0"/>
        <v>563.27300000000002</v>
      </c>
      <c r="F13" s="103">
        <v>563.27300000000002</v>
      </c>
      <c r="G13" s="108" t="s">
        <v>86</v>
      </c>
      <c r="H13" s="73">
        <f>SUM(F13:G13)</f>
        <v>563.27300000000002</v>
      </c>
    </row>
    <row r="14" spans="1:9" x14ac:dyDescent="0.3">
      <c r="A14" s="52" t="s">
        <v>66</v>
      </c>
      <c r="B14" s="53">
        <f t="shared" ref="B14:H14" si="1">SUM(B10:B13)</f>
        <v>1326.7670000000001</v>
      </c>
      <c r="C14" s="53">
        <f>SUM(C10:C13)</f>
        <v>622.14900000000011</v>
      </c>
      <c r="D14" s="53">
        <f t="shared" si="1"/>
        <v>307.37799999999999</v>
      </c>
      <c r="E14" s="51">
        <f>SUM(B14:D14)</f>
        <v>2256.2940000000003</v>
      </c>
      <c r="F14" s="53">
        <f>SUM(F10:F13)</f>
        <v>2126.067</v>
      </c>
      <c r="G14" s="53">
        <f t="shared" si="1"/>
        <v>130.227</v>
      </c>
      <c r="H14" s="53">
        <f t="shared" si="1"/>
        <v>2256.2939999999999</v>
      </c>
    </row>
    <row r="15" spans="1:9" x14ac:dyDescent="0.3">
      <c r="A15" s="104"/>
      <c r="B15" s="105"/>
      <c r="C15" s="105"/>
      <c r="D15" s="105"/>
      <c r="E15" s="73"/>
      <c r="F15" s="109"/>
      <c r="G15" s="105"/>
      <c r="H15" s="105"/>
    </row>
    <row r="16" spans="1:9" x14ac:dyDescent="0.3">
      <c r="A16" s="52" t="s">
        <v>67</v>
      </c>
      <c r="B16" s="54">
        <f t="shared" ref="B16:H16" si="2">B8+B14</f>
        <v>1326.7670000000001</v>
      </c>
      <c r="C16" s="54">
        <f t="shared" si="2"/>
        <v>1604.4540000000002</v>
      </c>
      <c r="D16" s="54">
        <f t="shared" si="2"/>
        <v>307.37799999999999</v>
      </c>
      <c r="E16" s="54">
        <f t="shared" si="2"/>
        <v>3238.5990000000002</v>
      </c>
      <c r="F16" s="54">
        <f t="shared" si="2"/>
        <v>3108.3719999999998</v>
      </c>
      <c r="G16" s="54">
        <f t="shared" si="2"/>
        <v>130.227</v>
      </c>
      <c r="H16" s="168">
        <f t="shared" si="2"/>
        <v>3238.5989999999997</v>
      </c>
    </row>
    <row r="17" spans="1:8" x14ac:dyDescent="0.3">
      <c r="A17" s="110"/>
      <c r="B17" s="110"/>
      <c r="C17" s="110"/>
      <c r="D17" s="110"/>
      <c r="E17" s="110"/>
      <c r="F17" s="110"/>
      <c r="G17" s="110"/>
      <c r="H17" s="110"/>
    </row>
    <row r="18" spans="1:8" x14ac:dyDescent="0.3">
      <c r="A18" s="80" t="s">
        <v>91</v>
      </c>
      <c r="B18" s="110"/>
      <c r="C18" s="110"/>
      <c r="D18" s="110"/>
      <c r="E18" s="110"/>
      <c r="F18" s="110"/>
      <c r="G18" s="110"/>
      <c r="H18" s="110"/>
    </row>
    <row r="19" spans="1:8" x14ac:dyDescent="0.3">
      <c r="A19" s="111" t="s">
        <v>127</v>
      </c>
      <c r="B19" s="111"/>
      <c r="C19" s="111"/>
      <c r="D19" s="112"/>
      <c r="E19" s="112"/>
      <c r="F19" s="112"/>
      <c r="G19" s="113"/>
      <c r="H19" s="110"/>
    </row>
    <row r="22" spans="1:8" x14ac:dyDescent="0.3">
      <c r="C22" s="78"/>
      <c r="E22" s="91"/>
      <c r="F22" s="89"/>
    </row>
    <row r="23" spans="1:8" x14ac:dyDescent="0.3">
      <c r="C23" s="78"/>
      <c r="E23" s="91"/>
      <c r="F23" s="89"/>
    </row>
    <row r="42" spans="6:8" x14ac:dyDescent="0.3">
      <c r="F42" s="65"/>
      <c r="G42" s="65"/>
      <c r="H42" s="65"/>
    </row>
    <row r="43" spans="6:8" x14ac:dyDescent="0.3">
      <c r="G43" s="65"/>
    </row>
    <row r="45" spans="6:8" x14ac:dyDescent="0.3">
      <c r="F45" s="65"/>
    </row>
    <row r="47" spans="6:8" x14ac:dyDescent="0.3">
      <c r="F47" s="65"/>
    </row>
  </sheetData>
  <mergeCells count="1">
    <mergeCell ref="A3:H3"/>
  </mergeCells>
  <phoneticPr fontId="13" type="noConversion"/>
  <hyperlinks>
    <hyperlink ref="A1" location="Index!A1" display="Index"/>
  </hyperlinks>
  <pageMargins left="0.75" right="0.75" top="1" bottom="1" header="0.5" footer="0.5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71"/>
  <sheetViews>
    <sheetView workbookViewId="0">
      <selection activeCell="W24" sqref="W24"/>
    </sheetView>
  </sheetViews>
  <sheetFormatPr defaultColWidth="9.109375" defaultRowHeight="13.8" x14ac:dyDescent="0.3"/>
  <cols>
    <col min="1" max="1" width="30.44140625" style="110" customWidth="1"/>
    <col min="2" max="2" width="23.6640625" style="110" customWidth="1"/>
    <col min="3" max="3" width="17" style="146" customWidth="1"/>
    <col min="4" max="4" width="15.6640625" style="110" customWidth="1"/>
    <col min="5" max="16384" width="9.109375" style="110"/>
  </cols>
  <sheetData>
    <row r="1" spans="1:22" s="141" customFormat="1" x14ac:dyDescent="0.3">
      <c r="A1" s="139" t="s">
        <v>8</v>
      </c>
      <c r="B1" s="140" t="s">
        <v>105</v>
      </c>
    </row>
    <row r="2" spans="1:22" s="141" customFormat="1" ht="12.75" customHeight="1" x14ac:dyDescent="0.25">
      <c r="B2" s="141" t="s">
        <v>106</v>
      </c>
    </row>
    <row r="3" spans="1:22" s="141" customFormat="1" ht="12.75" customHeight="1" x14ac:dyDescent="0.25">
      <c r="B3" s="141" t="s">
        <v>121</v>
      </c>
    </row>
    <row r="4" spans="1:22" x14ac:dyDescent="0.3">
      <c r="B4" s="230" t="s">
        <v>125</v>
      </c>
      <c r="C4" s="141"/>
      <c r="D4" s="141"/>
      <c r="E4" s="141"/>
      <c r="F4" s="141"/>
      <c r="G4" s="141"/>
      <c r="H4" s="141"/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1"/>
      <c r="T4" s="141"/>
      <c r="U4" s="141"/>
      <c r="V4" s="141"/>
    </row>
    <row r="5" spans="1:22" x14ac:dyDescent="0.3">
      <c r="B5" s="110" t="s">
        <v>126</v>
      </c>
      <c r="C5" s="141"/>
      <c r="D5" s="141"/>
      <c r="E5" s="141"/>
      <c r="F5" s="141"/>
      <c r="G5" s="141"/>
      <c r="H5" s="141"/>
      <c r="I5" s="141"/>
      <c r="J5" s="141"/>
      <c r="K5" s="141"/>
      <c r="L5" s="141"/>
      <c r="M5" s="141"/>
      <c r="N5" s="141"/>
      <c r="O5" s="141"/>
      <c r="P5" s="141"/>
      <c r="Q5" s="141"/>
      <c r="R5" s="141"/>
      <c r="S5" s="141"/>
      <c r="T5" s="141"/>
      <c r="U5" s="141"/>
      <c r="V5" s="141"/>
    </row>
    <row r="6" spans="1:22" ht="15" customHeight="1" x14ac:dyDescent="0.3">
      <c r="B6" s="110" t="s">
        <v>123</v>
      </c>
      <c r="C6" s="141"/>
      <c r="D6" s="141"/>
      <c r="E6" s="141"/>
      <c r="F6" s="141"/>
      <c r="G6" s="141"/>
      <c r="H6" s="141"/>
      <c r="I6" s="141"/>
      <c r="J6" s="141"/>
      <c r="K6" s="141"/>
      <c r="L6" s="141"/>
      <c r="M6" s="141"/>
      <c r="N6" s="141"/>
      <c r="O6" s="141"/>
      <c r="P6" s="141"/>
      <c r="Q6" s="141"/>
      <c r="R6" s="141"/>
      <c r="S6" s="141"/>
      <c r="T6" s="141"/>
      <c r="U6" s="141"/>
      <c r="V6" s="141"/>
    </row>
    <row r="7" spans="1:22" ht="15" customHeight="1" x14ac:dyDescent="0.3">
      <c r="B7" s="110" t="s">
        <v>124</v>
      </c>
      <c r="C7" s="141"/>
      <c r="D7" s="141"/>
      <c r="E7" s="141"/>
      <c r="F7" s="141"/>
      <c r="G7" s="141"/>
      <c r="H7" s="141"/>
      <c r="I7" s="141"/>
      <c r="J7" s="141"/>
      <c r="K7" s="141"/>
      <c r="L7" s="141"/>
      <c r="M7" s="141"/>
      <c r="N7" s="141"/>
      <c r="O7" s="141"/>
      <c r="P7" s="141"/>
      <c r="Q7" s="141"/>
      <c r="R7" s="141"/>
      <c r="S7" s="141"/>
      <c r="T7" s="141"/>
      <c r="U7" s="141"/>
      <c r="V7" s="141"/>
    </row>
    <row r="8" spans="1:22" ht="14.4" x14ac:dyDescent="0.3">
      <c r="A8" s="30"/>
      <c r="B8" s="31"/>
      <c r="C8" s="34"/>
      <c r="D8" s="32"/>
    </row>
    <row r="9" spans="1:22" ht="14.4" x14ac:dyDescent="0.3">
      <c r="A9" s="33" t="s">
        <v>69</v>
      </c>
      <c r="B9" s="33" t="s">
        <v>68</v>
      </c>
      <c r="C9" s="35" t="s">
        <v>4</v>
      </c>
      <c r="D9" s="36" t="s">
        <v>5</v>
      </c>
    </row>
    <row r="10" spans="1:22" ht="14.4" x14ac:dyDescent="0.3">
      <c r="A10" s="33"/>
      <c r="B10" s="37"/>
      <c r="C10" s="163" t="s">
        <v>6</v>
      </c>
      <c r="D10" s="164" t="s">
        <v>7</v>
      </c>
    </row>
    <row r="11" spans="1:22" x14ac:dyDescent="0.3">
      <c r="A11" s="142"/>
      <c r="B11" s="143"/>
      <c r="C11" s="110"/>
    </row>
    <row r="12" spans="1:22" x14ac:dyDescent="0.3">
      <c r="A12" s="20" t="s">
        <v>33</v>
      </c>
      <c r="B12" s="145"/>
      <c r="C12" s="165">
        <v>4482</v>
      </c>
      <c r="D12" s="226">
        <v>1631000</v>
      </c>
    </row>
    <row r="13" spans="1:22" x14ac:dyDescent="0.3">
      <c r="A13" s="144"/>
      <c r="B13" s="145" t="s">
        <v>63</v>
      </c>
      <c r="C13" s="155" t="s">
        <v>116</v>
      </c>
      <c r="D13" s="225"/>
    </row>
    <row r="14" spans="1:22" x14ac:dyDescent="0.3">
      <c r="A14" s="144"/>
      <c r="B14" s="145" t="s">
        <v>76</v>
      </c>
      <c r="C14" s="155" t="s">
        <v>116</v>
      </c>
      <c r="D14" s="225"/>
    </row>
    <row r="15" spans="1:22" x14ac:dyDescent="0.3">
      <c r="A15" s="144"/>
      <c r="B15" s="145"/>
      <c r="C15" s="155"/>
      <c r="D15" s="225"/>
    </row>
    <row r="16" spans="1:22" x14ac:dyDescent="0.3">
      <c r="A16" s="20" t="s">
        <v>72</v>
      </c>
      <c r="B16" s="145"/>
      <c r="C16" s="165">
        <v>16745</v>
      </c>
      <c r="D16" s="226">
        <v>3291340.75</v>
      </c>
    </row>
    <row r="17" spans="1:4" x14ac:dyDescent="0.3">
      <c r="A17" s="144"/>
      <c r="B17" s="145" t="s">
        <v>63</v>
      </c>
      <c r="C17" s="190">
        <v>6626</v>
      </c>
      <c r="D17" s="225">
        <v>978899</v>
      </c>
    </row>
    <row r="18" spans="1:4" x14ac:dyDescent="0.3">
      <c r="A18" s="144"/>
      <c r="B18" s="145" t="s">
        <v>64</v>
      </c>
      <c r="C18" s="154">
        <v>5530</v>
      </c>
      <c r="D18" s="225">
        <v>977948.26</v>
      </c>
    </row>
    <row r="19" spans="1:4" x14ac:dyDescent="0.3">
      <c r="A19" s="144"/>
      <c r="B19" s="145" t="s">
        <v>60</v>
      </c>
      <c r="C19" s="154" t="s">
        <v>116</v>
      </c>
      <c r="D19" s="225"/>
    </row>
    <row r="20" spans="1:4" x14ac:dyDescent="0.3">
      <c r="A20" s="144"/>
      <c r="B20" s="145"/>
      <c r="C20" s="154"/>
      <c r="D20" s="225"/>
    </row>
    <row r="21" spans="1:4" x14ac:dyDescent="0.3">
      <c r="A21" s="20" t="s">
        <v>29</v>
      </c>
      <c r="B21" s="145"/>
      <c r="C21" s="191">
        <v>51369</v>
      </c>
      <c r="D21" s="226">
        <v>2181189.04</v>
      </c>
    </row>
    <row r="22" spans="1:4" x14ac:dyDescent="0.3">
      <c r="A22" s="144"/>
      <c r="B22" s="145" t="s">
        <v>71</v>
      </c>
      <c r="C22" s="154" t="s">
        <v>116</v>
      </c>
      <c r="D22" s="225"/>
    </row>
    <row r="23" spans="1:4" x14ac:dyDescent="0.3">
      <c r="A23" s="144"/>
      <c r="B23" s="145" t="s">
        <v>63</v>
      </c>
      <c r="C23" s="159" t="s">
        <v>116</v>
      </c>
      <c r="D23" s="225"/>
    </row>
    <row r="24" spans="1:4" x14ac:dyDescent="0.3">
      <c r="A24" s="144"/>
      <c r="B24" s="145" t="s">
        <v>70</v>
      </c>
      <c r="C24" s="159" t="s">
        <v>116</v>
      </c>
      <c r="D24" s="225"/>
    </row>
    <row r="25" spans="1:4" x14ac:dyDescent="0.3">
      <c r="A25" s="144"/>
      <c r="B25" s="145"/>
      <c r="C25" s="159"/>
      <c r="D25" s="225"/>
    </row>
    <row r="26" spans="1:4" x14ac:dyDescent="0.3">
      <c r="A26" s="20" t="s">
        <v>23</v>
      </c>
      <c r="B26" s="145"/>
      <c r="C26" s="191">
        <v>13599</v>
      </c>
      <c r="D26" s="226">
        <v>272534</v>
      </c>
    </row>
    <row r="27" spans="1:4" x14ac:dyDescent="0.3">
      <c r="A27" s="144"/>
      <c r="B27" s="145" t="s">
        <v>63</v>
      </c>
      <c r="C27" s="159" t="s">
        <v>116</v>
      </c>
      <c r="D27" s="225"/>
    </row>
    <row r="28" spans="1:4" x14ac:dyDescent="0.3">
      <c r="A28" s="144"/>
      <c r="B28" s="145" t="s">
        <v>87</v>
      </c>
      <c r="C28" s="159" t="s">
        <v>116</v>
      </c>
      <c r="D28" s="225"/>
    </row>
    <row r="29" spans="1:4" x14ac:dyDescent="0.3">
      <c r="A29" s="144"/>
      <c r="B29" s="145" t="s">
        <v>64</v>
      </c>
      <c r="C29" s="159" t="s">
        <v>116</v>
      </c>
      <c r="D29" s="225"/>
    </row>
    <row r="30" spans="1:4" x14ac:dyDescent="0.3">
      <c r="A30" s="144"/>
      <c r="B30" s="145" t="s">
        <v>77</v>
      </c>
      <c r="C30" s="159" t="s">
        <v>116</v>
      </c>
      <c r="D30" s="225"/>
    </row>
    <row r="31" spans="1:4" x14ac:dyDescent="0.3">
      <c r="A31" s="144"/>
      <c r="B31" s="145" t="s">
        <v>62</v>
      </c>
      <c r="C31" s="159" t="s">
        <v>116</v>
      </c>
      <c r="D31" s="225"/>
    </row>
    <row r="32" spans="1:4" x14ac:dyDescent="0.3">
      <c r="A32" s="144"/>
      <c r="B32" s="145"/>
      <c r="C32" s="159"/>
      <c r="D32" s="225"/>
    </row>
    <row r="33" spans="1:4" s="147" customFormat="1" x14ac:dyDescent="0.3">
      <c r="A33" s="20" t="s">
        <v>30</v>
      </c>
      <c r="B33" s="166"/>
      <c r="C33" s="191">
        <v>25297</v>
      </c>
      <c r="D33" s="226">
        <v>1062141</v>
      </c>
    </row>
    <row r="34" spans="1:4" x14ac:dyDescent="0.3">
      <c r="A34" s="144"/>
      <c r="B34" s="145" t="s">
        <v>79</v>
      </c>
      <c r="C34" s="159" t="s">
        <v>116</v>
      </c>
      <c r="D34" s="225"/>
    </row>
    <row r="35" spans="1:4" x14ac:dyDescent="0.3">
      <c r="A35" s="144"/>
      <c r="B35" s="145" t="s">
        <v>78</v>
      </c>
      <c r="C35" s="159" t="s">
        <v>116</v>
      </c>
      <c r="D35" s="225"/>
    </row>
    <row r="36" spans="1:4" x14ac:dyDescent="0.3">
      <c r="A36" s="144"/>
      <c r="B36" s="145"/>
      <c r="C36" s="159"/>
      <c r="D36" s="225"/>
    </row>
    <row r="37" spans="1:4" x14ac:dyDescent="0.3">
      <c r="A37" s="20" t="s">
        <v>34</v>
      </c>
      <c r="B37" s="145"/>
      <c r="C37" s="191">
        <v>41484</v>
      </c>
      <c r="D37" s="226">
        <v>1061043.25</v>
      </c>
    </row>
    <row r="38" spans="1:4" x14ac:dyDescent="0.3">
      <c r="A38" s="144"/>
      <c r="B38" s="145" t="s">
        <v>78</v>
      </c>
      <c r="C38" s="159" t="s">
        <v>116</v>
      </c>
      <c r="D38" s="225"/>
    </row>
    <row r="39" spans="1:4" x14ac:dyDescent="0.3">
      <c r="A39" s="144"/>
      <c r="B39" s="145" t="s">
        <v>62</v>
      </c>
      <c r="C39" s="159" t="s">
        <v>116</v>
      </c>
      <c r="D39" s="225"/>
    </row>
    <row r="40" spans="1:4" x14ac:dyDescent="0.3">
      <c r="A40" s="144"/>
      <c r="B40" s="145"/>
      <c r="C40" s="159"/>
      <c r="D40" s="225"/>
    </row>
    <row r="41" spans="1:4" x14ac:dyDescent="0.3">
      <c r="A41" s="20" t="s">
        <v>19</v>
      </c>
      <c r="B41" s="145"/>
      <c r="C41" s="191">
        <v>1254338</v>
      </c>
      <c r="D41" s="226">
        <v>36466683.200000003</v>
      </c>
    </row>
    <row r="42" spans="1:4" x14ac:dyDescent="0.3">
      <c r="A42" s="144"/>
      <c r="B42" s="145" t="s">
        <v>71</v>
      </c>
      <c r="C42" s="159" t="s">
        <v>116</v>
      </c>
      <c r="D42" s="225"/>
    </row>
    <row r="43" spans="1:4" x14ac:dyDescent="0.3">
      <c r="A43" s="144"/>
      <c r="B43" s="145" t="s">
        <v>63</v>
      </c>
      <c r="C43" s="190">
        <v>177204</v>
      </c>
      <c r="D43" s="225">
        <v>4452090.59</v>
      </c>
    </row>
    <row r="44" spans="1:4" s="141" customFormat="1" x14ac:dyDescent="0.25">
      <c r="A44" s="144"/>
      <c r="B44" s="145" t="s">
        <v>74</v>
      </c>
      <c r="C44" s="159" t="s">
        <v>116</v>
      </c>
      <c r="D44" s="227"/>
    </row>
    <row r="45" spans="1:4" s="141" customFormat="1" x14ac:dyDescent="0.25">
      <c r="B45" s="145" t="s">
        <v>76</v>
      </c>
      <c r="C45" s="159" t="s">
        <v>116</v>
      </c>
      <c r="D45" s="227"/>
    </row>
    <row r="46" spans="1:4" s="141" customFormat="1" x14ac:dyDescent="0.25">
      <c r="B46" s="145" t="s">
        <v>78</v>
      </c>
      <c r="C46" s="190">
        <v>35500</v>
      </c>
      <c r="D46" s="227">
        <v>1263239.5</v>
      </c>
    </row>
    <row r="47" spans="1:4" x14ac:dyDescent="0.3">
      <c r="A47" s="144"/>
      <c r="B47" s="145" t="s">
        <v>70</v>
      </c>
      <c r="C47" s="190">
        <v>281199</v>
      </c>
      <c r="D47" s="225">
        <v>4550648</v>
      </c>
    </row>
    <row r="48" spans="1:4" x14ac:dyDescent="0.3">
      <c r="A48" s="144"/>
      <c r="B48" s="145" t="s">
        <v>64</v>
      </c>
      <c r="C48" s="190">
        <v>143055</v>
      </c>
      <c r="D48" s="225">
        <v>4981012.5599999996</v>
      </c>
    </row>
    <row r="49" spans="1:4" x14ac:dyDescent="0.3">
      <c r="A49" s="144"/>
      <c r="B49" s="145" t="s">
        <v>65</v>
      </c>
      <c r="C49" s="159" t="s">
        <v>116</v>
      </c>
      <c r="D49" s="225"/>
    </row>
    <row r="50" spans="1:4" x14ac:dyDescent="0.3">
      <c r="A50" s="144"/>
      <c r="B50" s="145" t="s">
        <v>60</v>
      </c>
      <c r="C50" s="159" t="s">
        <v>116</v>
      </c>
      <c r="D50" s="225"/>
    </row>
    <row r="51" spans="1:4" x14ac:dyDescent="0.3">
      <c r="A51" s="144"/>
      <c r="B51" s="145" t="s">
        <v>77</v>
      </c>
      <c r="C51" s="190">
        <v>52400</v>
      </c>
      <c r="D51" s="225">
        <v>1127398</v>
      </c>
    </row>
    <row r="52" spans="1:4" x14ac:dyDescent="0.3">
      <c r="A52" s="144"/>
      <c r="B52" s="145" t="s">
        <v>62</v>
      </c>
      <c r="C52" s="159" t="s">
        <v>116</v>
      </c>
      <c r="D52" s="225"/>
    </row>
    <row r="53" spans="1:4" x14ac:dyDescent="0.3">
      <c r="A53" s="144"/>
      <c r="B53" s="145"/>
      <c r="C53" s="159"/>
      <c r="D53" s="225"/>
    </row>
    <row r="54" spans="1:4" x14ac:dyDescent="0.3">
      <c r="A54" s="20" t="s">
        <v>20</v>
      </c>
      <c r="B54" s="145"/>
      <c r="C54" s="191">
        <v>2116599</v>
      </c>
      <c r="D54" s="226">
        <v>88139968.859999999</v>
      </c>
    </row>
    <row r="55" spans="1:4" x14ac:dyDescent="0.3">
      <c r="A55" s="144"/>
      <c r="B55" s="145" t="s">
        <v>71</v>
      </c>
      <c r="C55" s="159" t="s">
        <v>116</v>
      </c>
      <c r="D55" s="225"/>
    </row>
    <row r="56" spans="1:4" x14ac:dyDescent="0.3">
      <c r="A56" s="144"/>
      <c r="B56" s="145" t="s">
        <v>63</v>
      </c>
      <c r="C56" s="159" t="s">
        <v>116</v>
      </c>
      <c r="D56" s="225"/>
    </row>
    <row r="57" spans="1:4" x14ac:dyDescent="0.3">
      <c r="A57" s="144"/>
      <c r="B57" s="145" t="s">
        <v>74</v>
      </c>
      <c r="C57" s="159" t="s">
        <v>116</v>
      </c>
      <c r="D57" s="225"/>
    </row>
    <row r="58" spans="1:4" x14ac:dyDescent="0.3">
      <c r="A58" s="144"/>
      <c r="B58" s="145" t="s">
        <v>76</v>
      </c>
      <c r="C58" s="190">
        <v>115712</v>
      </c>
      <c r="D58" s="225">
        <v>2236144</v>
      </c>
    </row>
    <row r="59" spans="1:4" x14ac:dyDescent="0.3">
      <c r="A59" s="144"/>
      <c r="B59" s="145" t="s">
        <v>70</v>
      </c>
      <c r="C59" s="190">
        <v>1299027</v>
      </c>
      <c r="D59" s="225">
        <v>551472</v>
      </c>
    </row>
    <row r="60" spans="1:4" x14ac:dyDescent="0.3">
      <c r="A60" s="144"/>
      <c r="B60" s="145" t="s">
        <v>64</v>
      </c>
      <c r="C60" s="159" t="s">
        <v>116</v>
      </c>
      <c r="D60" s="225"/>
    </row>
    <row r="61" spans="1:4" x14ac:dyDescent="0.3">
      <c r="A61" s="144"/>
      <c r="B61" s="145" t="s">
        <v>65</v>
      </c>
      <c r="C61" s="159" t="s">
        <v>116</v>
      </c>
      <c r="D61" s="225"/>
    </row>
    <row r="62" spans="1:4" x14ac:dyDescent="0.3">
      <c r="A62" s="144"/>
      <c r="B62" s="145" t="s">
        <v>60</v>
      </c>
      <c r="C62" s="159" t="s">
        <v>116</v>
      </c>
      <c r="D62" s="225"/>
    </row>
    <row r="63" spans="1:4" x14ac:dyDescent="0.3">
      <c r="A63" s="144"/>
      <c r="B63" s="145" t="s">
        <v>62</v>
      </c>
      <c r="C63" s="159" t="s">
        <v>116</v>
      </c>
      <c r="D63" s="225"/>
    </row>
    <row r="64" spans="1:4" x14ac:dyDescent="0.3">
      <c r="A64" s="144"/>
      <c r="B64" s="145"/>
      <c r="C64" s="159"/>
      <c r="D64" s="225"/>
    </row>
    <row r="65" spans="1:4" x14ac:dyDescent="0.3">
      <c r="A65" s="20" t="s">
        <v>24</v>
      </c>
      <c r="B65" s="145"/>
      <c r="C65" s="191">
        <v>566879</v>
      </c>
      <c r="D65" s="226">
        <v>10343743.699999999</v>
      </c>
    </row>
    <row r="66" spans="1:4" x14ac:dyDescent="0.3">
      <c r="A66" s="144"/>
      <c r="B66" s="145" t="s">
        <v>71</v>
      </c>
      <c r="C66" s="190">
        <v>327644</v>
      </c>
      <c r="D66" s="225">
        <v>6213203.2999999998</v>
      </c>
    </row>
    <row r="67" spans="1:4" x14ac:dyDescent="0.3">
      <c r="A67" s="144"/>
      <c r="B67" s="145" t="s">
        <v>63</v>
      </c>
      <c r="C67" s="190">
        <v>88188</v>
      </c>
      <c r="D67" s="225">
        <v>982933.1</v>
      </c>
    </row>
    <row r="68" spans="1:4" x14ac:dyDescent="0.3">
      <c r="A68" s="144"/>
      <c r="B68" s="145" t="s">
        <v>87</v>
      </c>
      <c r="C68" s="159" t="s">
        <v>116</v>
      </c>
      <c r="D68" s="225"/>
    </row>
    <row r="69" spans="1:4" x14ac:dyDescent="0.3">
      <c r="A69" s="144"/>
      <c r="B69" s="145" t="s">
        <v>70</v>
      </c>
      <c r="C69" s="159" t="s">
        <v>116</v>
      </c>
      <c r="D69" s="225"/>
    </row>
    <row r="70" spans="1:4" x14ac:dyDescent="0.3">
      <c r="A70" s="144"/>
      <c r="B70" s="145" t="s">
        <v>64</v>
      </c>
      <c r="C70" s="159" t="s">
        <v>116</v>
      </c>
      <c r="D70" s="225"/>
    </row>
    <row r="71" spans="1:4" x14ac:dyDescent="0.3">
      <c r="A71" s="144"/>
      <c r="B71" s="145" t="s">
        <v>65</v>
      </c>
      <c r="C71" s="159" t="s">
        <v>116</v>
      </c>
      <c r="D71" s="225"/>
    </row>
    <row r="72" spans="1:4" x14ac:dyDescent="0.3">
      <c r="A72" s="144"/>
      <c r="B72" s="145" t="s">
        <v>60</v>
      </c>
      <c r="C72" s="190">
        <v>80222</v>
      </c>
      <c r="D72" s="225">
        <v>1237002</v>
      </c>
    </row>
    <row r="73" spans="1:4" x14ac:dyDescent="0.3">
      <c r="A73" s="144"/>
      <c r="B73" s="145" t="s">
        <v>77</v>
      </c>
      <c r="C73" s="159" t="s">
        <v>116</v>
      </c>
      <c r="D73" s="225"/>
    </row>
    <row r="74" spans="1:4" x14ac:dyDescent="0.3">
      <c r="A74" s="144"/>
      <c r="B74" s="145"/>
      <c r="C74" s="159"/>
      <c r="D74" s="225"/>
    </row>
    <row r="75" spans="1:4" x14ac:dyDescent="0.3">
      <c r="A75" s="20" t="s">
        <v>22</v>
      </c>
      <c r="B75" s="145"/>
      <c r="C75" s="160">
        <v>223888</v>
      </c>
      <c r="D75" s="226">
        <v>2258741.3199999998</v>
      </c>
    </row>
    <row r="76" spans="1:4" x14ac:dyDescent="0.3">
      <c r="A76" s="144"/>
      <c r="B76" s="145" t="s">
        <v>73</v>
      </c>
      <c r="C76" s="159" t="s">
        <v>116</v>
      </c>
      <c r="D76" s="225"/>
    </row>
    <row r="77" spans="1:4" x14ac:dyDescent="0.3">
      <c r="A77" s="144"/>
      <c r="B77" s="145" t="s">
        <v>60</v>
      </c>
      <c r="C77" s="159" t="s">
        <v>116</v>
      </c>
      <c r="D77" s="225"/>
    </row>
    <row r="78" spans="1:4" x14ac:dyDescent="0.3">
      <c r="A78" s="144"/>
      <c r="B78" s="145"/>
      <c r="C78" s="159"/>
      <c r="D78" s="225"/>
    </row>
    <row r="79" spans="1:4" x14ac:dyDescent="0.3">
      <c r="A79" s="20" t="s">
        <v>27</v>
      </c>
      <c r="B79" s="145"/>
      <c r="C79" s="191">
        <v>3920</v>
      </c>
      <c r="D79" s="226">
        <v>52255.48</v>
      </c>
    </row>
    <row r="80" spans="1:4" x14ac:dyDescent="0.3">
      <c r="A80" s="144"/>
      <c r="B80" s="145" t="s">
        <v>63</v>
      </c>
      <c r="C80" s="159" t="s">
        <v>116</v>
      </c>
      <c r="D80" s="225"/>
    </row>
    <row r="81" spans="1:4" x14ac:dyDescent="0.3">
      <c r="A81" s="144"/>
      <c r="B81" s="145" t="s">
        <v>78</v>
      </c>
      <c r="C81" s="159" t="s">
        <v>116</v>
      </c>
      <c r="D81" s="225"/>
    </row>
    <row r="82" spans="1:4" x14ac:dyDescent="0.3">
      <c r="A82" s="144"/>
      <c r="B82" s="145"/>
      <c r="C82" s="159"/>
      <c r="D82" s="225"/>
    </row>
    <row r="83" spans="1:4" x14ac:dyDescent="0.3">
      <c r="A83" s="20" t="s">
        <v>21</v>
      </c>
      <c r="B83" s="145"/>
      <c r="C83" s="191">
        <v>523936</v>
      </c>
      <c r="D83" s="226">
        <v>8861936.8699999992</v>
      </c>
    </row>
    <row r="84" spans="1:4" x14ac:dyDescent="0.3">
      <c r="A84" s="144"/>
      <c r="B84" s="145" t="s">
        <v>71</v>
      </c>
      <c r="C84" s="159" t="s">
        <v>116</v>
      </c>
      <c r="D84" s="225"/>
    </row>
    <row r="85" spans="1:4" x14ac:dyDescent="0.3">
      <c r="A85" s="144"/>
      <c r="B85" s="145" t="s">
        <v>73</v>
      </c>
      <c r="C85" s="159" t="s">
        <v>116</v>
      </c>
      <c r="D85" s="225"/>
    </row>
    <row r="86" spans="1:4" x14ac:dyDescent="0.3">
      <c r="A86" s="144"/>
      <c r="B86" s="145" t="s">
        <v>63</v>
      </c>
      <c r="C86" s="190">
        <v>33026</v>
      </c>
      <c r="D86" s="225">
        <v>562975</v>
      </c>
    </row>
    <row r="87" spans="1:4" x14ac:dyDescent="0.3">
      <c r="A87" s="144"/>
      <c r="B87" s="145" t="s">
        <v>74</v>
      </c>
      <c r="C87" s="159" t="s">
        <v>116</v>
      </c>
      <c r="D87" s="225"/>
    </row>
    <row r="88" spans="1:4" x14ac:dyDescent="0.3">
      <c r="A88" s="144"/>
      <c r="B88" s="145" t="s">
        <v>76</v>
      </c>
      <c r="C88" s="159" t="s">
        <v>116</v>
      </c>
      <c r="D88" s="225"/>
    </row>
    <row r="89" spans="1:4" x14ac:dyDescent="0.3">
      <c r="A89" s="144"/>
      <c r="B89" s="145" t="s">
        <v>87</v>
      </c>
      <c r="C89" s="159" t="s">
        <v>116</v>
      </c>
      <c r="D89" s="225"/>
    </row>
    <row r="90" spans="1:4" x14ac:dyDescent="0.3">
      <c r="A90" s="144"/>
      <c r="B90" s="145" t="s">
        <v>79</v>
      </c>
      <c r="C90" s="159" t="s">
        <v>116</v>
      </c>
      <c r="D90" s="225"/>
    </row>
    <row r="91" spans="1:4" x14ac:dyDescent="0.3">
      <c r="A91" s="144"/>
      <c r="B91" s="145" t="s">
        <v>78</v>
      </c>
      <c r="C91" s="190">
        <v>110621</v>
      </c>
      <c r="D91" s="225">
        <v>2278973.75</v>
      </c>
    </row>
    <row r="92" spans="1:4" x14ac:dyDescent="0.3">
      <c r="A92" s="144"/>
      <c r="B92" s="145" t="s">
        <v>70</v>
      </c>
      <c r="C92" s="190">
        <v>29572</v>
      </c>
      <c r="D92" s="225">
        <v>496684.83</v>
      </c>
    </row>
    <row r="93" spans="1:4" x14ac:dyDescent="0.3">
      <c r="A93" s="144"/>
      <c r="B93" s="145" t="s">
        <v>64</v>
      </c>
      <c r="C93" s="190">
        <v>59230</v>
      </c>
      <c r="D93" s="225">
        <v>758636.5</v>
      </c>
    </row>
    <row r="94" spans="1:4" x14ac:dyDescent="0.3">
      <c r="A94" s="144"/>
      <c r="B94" s="145" t="s">
        <v>65</v>
      </c>
      <c r="C94" s="190">
        <v>16117</v>
      </c>
      <c r="D94" s="225">
        <v>278018</v>
      </c>
    </row>
    <row r="95" spans="1:4" x14ac:dyDescent="0.3">
      <c r="A95" s="144"/>
      <c r="B95" s="145" t="s">
        <v>60</v>
      </c>
      <c r="C95" s="190">
        <v>61502</v>
      </c>
      <c r="D95" s="225">
        <v>948771.16</v>
      </c>
    </row>
    <row r="96" spans="1:4" x14ac:dyDescent="0.3">
      <c r="A96" s="144"/>
      <c r="B96" s="145" t="s">
        <v>62</v>
      </c>
      <c r="C96" s="190">
        <v>167081</v>
      </c>
      <c r="D96" s="225">
        <v>1915211.14</v>
      </c>
    </row>
    <row r="97" spans="1:4" x14ac:dyDescent="0.3">
      <c r="A97" s="144"/>
      <c r="B97" s="145"/>
      <c r="C97" s="159"/>
      <c r="D97" s="225"/>
    </row>
    <row r="98" spans="1:4" x14ac:dyDescent="0.3">
      <c r="A98" s="20" t="s">
        <v>16</v>
      </c>
      <c r="B98" s="145"/>
      <c r="C98" s="191">
        <v>9501862</v>
      </c>
      <c r="D98" s="226">
        <v>160214142.27000001</v>
      </c>
    </row>
    <row r="99" spans="1:4" x14ac:dyDescent="0.3">
      <c r="A99" s="144"/>
      <c r="B99" s="145" t="s">
        <v>71</v>
      </c>
      <c r="C99" s="190">
        <v>1736027</v>
      </c>
      <c r="D99" s="225">
        <v>42913649.939999998</v>
      </c>
    </row>
    <row r="100" spans="1:4" x14ac:dyDescent="0.3">
      <c r="A100" s="144"/>
      <c r="B100" s="145" t="s">
        <v>73</v>
      </c>
      <c r="C100" s="190">
        <v>291314</v>
      </c>
      <c r="D100" s="225">
        <v>5427034.0499999998</v>
      </c>
    </row>
    <row r="101" spans="1:4" x14ac:dyDescent="0.3">
      <c r="A101" s="144"/>
      <c r="B101" s="145" t="s">
        <v>63</v>
      </c>
      <c r="C101" s="190">
        <v>2043677</v>
      </c>
      <c r="D101" s="225">
        <v>29175678.149999999</v>
      </c>
    </row>
    <row r="102" spans="1:4" x14ac:dyDescent="0.3">
      <c r="A102" s="144"/>
      <c r="B102" s="145" t="s">
        <v>74</v>
      </c>
      <c r="C102" s="159" t="s">
        <v>116</v>
      </c>
      <c r="D102" s="225"/>
    </row>
    <row r="103" spans="1:4" x14ac:dyDescent="0.3">
      <c r="A103" s="144"/>
      <c r="B103" s="145" t="s">
        <v>76</v>
      </c>
      <c r="C103" s="159" t="s">
        <v>116</v>
      </c>
      <c r="D103" s="225"/>
    </row>
    <row r="104" spans="1:4" x14ac:dyDescent="0.3">
      <c r="A104" s="144"/>
      <c r="B104" s="145" t="s">
        <v>87</v>
      </c>
      <c r="C104" s="190">
        <v>719521</v>
      </c>
      <c r="D104" s="225">
        <v>10395145.52</v>
      </c>
    </row>
    <row r="105" spans="1:4" x14ac:dyDescent="0.3">
      <c r="A105" s="144"/>
      <c r="B105" s="145" t="s">
        <v>79</v>
      </c>
      <c r="C105" s="190">
        <v>106603</v>
      </c>
      <c r="D105" s="225">
        <v>274448.57</v>
      </c>
    </row>
    <row r="106" spans="1:4" x14ac:dyDescent="0.3">
      <c r="A106" s="144"/>
      <c r="B106" s="145" t="s">
        <v>78</v>
      </c>
      <c r="C106" s="190">
        <v>168385</v>
      </c>
      <c r="D106" s="225">
        <v>1684614.01</v>
      </c>
    </row>
    <row r="107" spans="1:4" x14ac:dyDescent="0.3">
      <c r="A107" s="144"/>
      <c r="B107" s="145" t="s">
        <v>70</v>
      </c>
      <c r="C107" s="190">
        <v>46695</v>
      </c>
      <c r="D107" s="225">
        <v>698899.34</v>
      </c>
    </row>
    <row r="108" spans="1:4" x14ac:dyDescent="0.3">
      <c r="A108" s="144"/>
      <c r="B108" s="145" t="s">
        <v>64</v>
      </c>
      <c r="C108" s="190">
        <v>343890</v>
      </c>
      <c r="D108" s="225">
        <v>3180389.66</v>
      </c>
    </row>
    <row r="109" spans="1:4" x14ac:dyDescent="0.3">
      <c r="A109" s="144"/>
      <c r="B109" s="145" t="s">
        <v>65</v>
      </c>
      <c r="C109" s="190">
        <v>197268</v>
      </c>
      <c r="D109" s="225">
        <v>2963741.2</v>
      </c>
    </row>
    <row r="110" spans="1:4" x14ac:dyDescent="0.3">
      <c r="A110" s="144"/>
      <c r="B110" s="145" t="s">
        <v>75</v>
      </c>
      <c r="C110" s="190">
        <v>143175</v>
      </c>
      <c r="D110" s="225">
        <v>2406339.7200000002</v>
      </c>
    </row>
    <row r="111" spans="1:4" x14ac:dyDescent="0.3">
      <c r="A111" s="144"/>
      <c r="B111" s="145" t="s">
        <v>60</v>
      </c>
      <c r="C111" s="190">
        <v>3119070</v>
      </c>
      <c r="D111" s="225">
        <v>47614220.280000001</v>
      </c>
    </row>
    <row r="112" spans="1:4" x14ac:dyDescent="0.3">
      <c r="A112" s="144"/>
      <c r="B112" s="145" t="s">
        <v>77</v>
      </c>
      <c r="C112" s="190">
        <v>505756</v>
      </c>
      <c r="D112" s="225">
        <v>11987409.949999999</v>
      </c>
    </row>
    <row r="113" spans="1:4" x14ac:dyDescent="0.3">
      <c r="A113" s="144"/>
      <c r="B113" s="145" t="s">
        <v>62</v>
      </c>
      <c r="C113" s="159" t="s">
        <v>116</v>
      </c>
      <c r="D113" s="225"/>
    </row>
    <row r="114" spans="1:4" x14ac:dyDescent="0.3">
      <c r="A114" s="144"/>
      <c r="B114" s="145"/>
      <c r="C114" s="159"/>
      <c r="D114" s="225"/>
    </row>
    <row r="115" spans="1:4" x14ac:dyDescent="0.3">
      <c r="A115" s="20" t="s">
        <v>15</v>
      </c>
      <c r="B115" s="145"/>
      <c r="C115" s="191">
        <v>22072473</v>
      </c>
      <c r="D115" s="226">
        <v>302024743.93000001</v>
      </c>
    </row>
    <row r="116" spans="1:4" x14ac:dyDescent="0.3">
      <c r="A116" s="144"/>
      <c r="B116" s="145" t="s">
        <v>71</v>
      </c>
      <c r="C116" s="190">
        <v>4462169</v>
      </c>
      <c r="D116" s="225">
        <v>71073869</v>
      </c>
    </row>
    <row r="117" spans="1:4" x14ac:dyDescent="0.3">
      <c r="A117" s="144"/>
      <c r="B117" s="145" t="s">
        <v>73</v>
      </c>
      <c r="C117" s="190">
        <v>833850</v>
      </c>
      <c r="D117" s="225">
        <v>11433070.939999999</v>
      </c>
    </row>
    <row r="118" spans="1:4" x14ac:dyDescent="0.3">
      <c r="A118" s="144"/>
      <c r="B118" s="110" t="s">
        <v>63</v>
      </c>
      <c r="C118" s="190">
        <v>5682630</v>
      </c>
      <c r="D118" s="225">
        <v>54617757.579999998</v>
      </c>
    </row>
    <row r="119" spans="1:4" x14ac:dyDescent="0.3">
      <c r="A119" s="144"/>
      <c r="B119" s="145" t="s">
        <v>74</v>
      </c>
      <c r="C119" s="190">
        <v>374610</v>
      </c>
      <c r="D119" s="225">
        <v>7435930</v>
      </c>
    </row>
    <row r="120" spans="1:4" x14ac:dyDescent="0.3">
      <c r="A120" s="144"/>
      <c r="B120" s="145" t="s">
        <v>76</v>
      </c>
      <c r="C120" s="190">
        <v>247491</v>
      </c>
      <c r="D120" s="225">
        <v>3695274.52</v>
      </c>
    </row>
    <row r="121" spans="1:4" x14ac:dyDescent="0.3">
      <c r="A121" s="144"/>
      <c r="B121" s="145" t="s">
        <v>87</v>
      </c>
      <c r="C121" s="190">
        <v>1023113</v>
      </c>
      <c r="D121" s="225">
        <v>16459332.1</v>
      </c>
    </row>
    <row r="122" spans="1:4" x14ac:dyDescent="0.3">
      <c r="A122" s="144"/>
      <c r="B122" s="145" t="s">
        <v>79</v>
      </c>
      <c r="C122" s="159" t="s">
        <v>116</v>
      </c>
      <c r="D122" s="225"/>
    </row>
    <row r="123" spans="1:4" x14ac:dyDescent="0.3">
      <c r="A123" s="144"/>
      <c r="B123" s="145" t="s">
        <v>78</v>
      </c>
      <c r="C123" s="190">
        <v>411916</v>
      </c>
      <c r="D123" s="225">
        <v>5697724.7599999998</v>
      </c>
    </row>
    <row r="124" spans="1:4" x14ac:dyDescent="0.3">
      <c r="A124" s="144"/>
      <c r="B124" s="145" t="s">
        <v>70</v>
      </c>
      <c r="C124" s="190">
        <v>799546</v>
      </c>
      <c r="D124" s="225">
        <v>8770499.6300000008</v>
      </c>
    </row>
    <row r="125" spans="1:4" x14ac:dyDescent="0.3">
      <c r="A125" s="144"/>
      <c r="B125" s="145" t="s">
        <v>64</v>
      </c>
      <c r="C125" s="190">
        <v>1150826</v>
      </c>
      <c r="D125" s="225">
        <v>19601979.420000002</v>
      </c>
    </row>
    <row r="126" spans="1:4" x14ac:dyDescent="0.3">
      <c r="A126" s="144"/>
      <c r="B126" s="145" t="s">
        <v>65</v>
      </c>
      <c r="C126" s="190">
        <v>515685</v>
      </c>
      <c r="D126" s="225">
        <v>6545891.0499999998</v>
      </c>
    </row>
    <row r="127" spans="1:4" x14ac:dyDescent="0.3">
      <c r="A127" s="144"/>
      <c r="B127" s="145" t="s">
        <v>75</v>
      </c>
      <c r="C127" s="190">
        <v>324268</v>
      </c>
      <c r="D127" s="225">
        <v>4815354.5599999996</v>
      </c>
    </row>
    <row r="128" spans="1:4" x14ac:dyDescent="0.3">
      <c r="A128" s="144"/>
      <c r="B128" s="145" t="s">
        <v>60</v>
      </c>
      <c r="C128" s="190">
        <v>5065633</v>
      </c>
      <c r="D128" s="225">
        <v>73880822.469999999</v>
      </c>
    </row>
    <row r="129" spans="1:4" x14ac:dyDescent="0.3">
      <c r="A129" s="144"/>
      <c r="B129" s="145" t="s">
        <v>77</v>
      </c>
      <c r="C129" s="190">
        <v>913950</v>
      </c>
      <c r="D129" s="225">
        <v>15540040</v>
      </c>
    </row>
    <row r="130" spans="1:4" x14ac:dyDescent="0.3">
      <c r="A130" s="144"/>
      <c r="B130" s="145" t="s">
        <v>62</v>
      </c>
      <c r="C130" s="190">
        <v>152162</v>
      </c>
      <c r="D130" s="225">
        <v>2444513.33</v>
      </c>
    </row>
    <row r="131" spans="1:4" x14ac:dyDescent="0.3">
      <c r="A131" s="144"/>
      <c r="B131" s="145"/>
      <c r="C131" s="159"/>
      <c r="D131" s="225"/>
    </row>
    <row r="132" spans="1:4" x14ac:dyDescent="0.3">
      <c r="A132" s="20" t="s">
        <v>17</v>
      </c>
      <c r="B132" s="145"/>
      <c r="C132" s="191">
        <v>3377086</v>
      </c>
      <c r="D132" s="226">
        <v>29439755.120000001</v>
      </c>
    </row>
    <row r="133" spans="1:4" x14ac:dyDescent="0.3">
      <c r="A133" s="144"/>
      <c r="B133" s="145" t="s">
        <v>71</v>
      </c>
      <c r="C133" s="190">
        <v>993716</v>
      </c>
      <c r="D133" s="225">
        <v>8104478.0599999996</v>
      </c>
    </row>
    <row r="134" spans="1:4" x14ac:dyDescent="0.3">
      <c r="A134" s="144"/>
      <c r="B134" s="145" t="s">
        <v>73</v>
      </c>
      <c r="C134" s="159" t="s">
        <v>116</v>
      </c>
      <c r="D134" s="225"/>
    </row>
    <row r="135" spans="1:4" x14ac:dyDescent="0.3">
      <c r="A135" s="144"/>
      <c r="B135" s="145" t="s">
        <v>63</v>
      </c>
      <c r="C135" s="190">
        <v>544178</v>
      </c>
      <c r="D135" s="225">
        <v>4859484.5599999996</v>
      </c>
    </row>
    <row r="136" spans="1:4" x14ac:dyDescent="0.3">
      <c r="A136" s="144"/>
      <c r="B136" s="145" t="s">
        <v>76</v>
      </c>
      <c r="C136" s="159" t="s">
        <v>116</v>
      </c>
      <c r="D136" s="225"/>
    </row>
    <row r="137" spans="1:4" x14ac:dyDescent="0.3">
      <c r="A137" s="144"/>
      <c r="B137" s="145" t="s">
        <v>87</v>
      </c>
      <c r="C137" s="190">
        <v>174166</v>
      </c>
      <c r="D137" s="225">
        <v>1896922</v>
      </c>
    </row>
    <row r="138" spans="1:4" x14ac:dyDescent="0.3">
      <c r="A138" s="144"/>
      <c r="B138" s="145" t="s">
        <v>79</v>
      </c>
      <c r="C138" s="159" t="s">
        <v>116</v>
      </c>
      <c r="D138" s="225"/>
    </row>
    <row r="139" spans="1:4" x14ac:dyDescent="0.3">
      <c r="A139" s="144"/>
      <c r="B139" s="145" t="s">
        <v>78</v>
      </c>
      <c r="C139" s="190">
        <v>178129</v>
      </c>
      <c r="D139" s="225">
        <v>1170822.77</v>
      </c>
    </row>
    <row r="140" spans="1:4" x14ac:dyDescent="0.3">
      <c r="A140" s="144"/>
      <c r="B140" s="145" t="s">
        <v>70</v>
      </c>
      <c r="C140" s="159" t="s">
        <v>116</v>
      </c>
      <c r="D140" s="225"/>
    </row>
    <row r="141" spans="1:4" x14ac:dyDescent="0.3">
      <c r="A141" s="144"/>
      <c r="B141" s="145" t="s">
        <v>64</v>
      </c>
      <c r="C141" s="190">
        <v>102145</v>
      </c>
      <c r="D141" s="225">
        <v>1084991.1499999999</v>
      </c>
    </row>
    <row r="142" spans="1:4" x14ac:dyDescent="0.3">
      <c r="A142" s="144"/>
      <c r="B142" s="145" t="s">
        <v>65</v>
      </c>
      <c r="C142" s="159" t="s">
        <v>116</v>
      </c>
      <c r="D142" s="225"/>
    </row>
    <row r="143" spans="1:4" x14ac:dyDescent="0.3">
      <c r="A143" s="144"/>
      <c r="B143" s="145" t="s">
        <v>75</v>
      </c>
      <c r="C143" s="190">
        <v>13732</v>
      </c>
      <c r="D143" s="225">
        <v>106380</v>
      </c>
    </row>
    <row r="144" spans="1:4" x14ac:dyDescent="0.3">
      <c r="A144" s="144"/>
      <c r="B144" s="145" t="s">
        <v>60</v>
      </c>
      <c r="C144" s="190">
        <v>984560</v>
      </c>
      <c r="D144" s="225">
        <v>8891148.2599999998</v>
      </c>
    </row>
    <row r="145" spans="1:4" x14ac:dyDescent="0.3">
      <c r="A145" s="144"/>
      <c r="B145" s="145" t="s">
        <v>77</v>
      </c>
      <c r="C145" s="159" t="s">
        <v>116</v>
      </c>
      <c r="D145" s="225"/>
    </row>
    <row r="146" spans="1:4" x14ac:dyDescent="0.3">
      <c r="A146" s="144"/>
      <c r="B146" s="145"/>
      <c r="C146" s="159"/>
      <c r="D146" s="225"/>
    </row>
    <row r="147" spans="1:4" x14ac:dyDescent="0.3">
      <c r="A147" s="20" t="s">
        <v>18</v>
      </c>
      <c r="B147" s="145"/>
      <c r="C147" s="191">
        <v>1566283</v>
      </c>
      <c r="D147" s="226">
        <v>29783372.280000001</v>
      </c>
    </row>
    <row r="148" spans="1:4" x14ac:dyDescent="0.3">
      <c r="A148" s="144"/>
      <c r="B148" s="145" t="s">
        <v>71</v>
      </c>
      <c r="C148" s="190">
        <v>210100</v>
      </c>
      <c r="D148" s="225">
        <v>5149680.3600000003</v>
      </c>
    </row>
    <row r="149" spans="1:4" x14ac:dyDescent="0.3">
      <c r="A149" s="144"/>
      <c r="B149" s="145" t="s">
        <v>73</v>
      </c>
      <c r="C149" s="190">
        <v>225486</v>
      </c>
      <c r="D149" s="225">
        <v>2944799.54</v>
      </c>
    </row>
    <row r="150" spans="1:4" x14ac:dyDescent="0.3">
      <c r="A150" s="144"/>
      <c r="B150" s="145" t="s">
        <v>63</v>
      </c>
      <c r="C150" s="190">
        <v>107014</v>
      </c>
      <c r="D150" s="225">
        <v>3109017.72</v>
      </c>
    </row>
    <row r="151" spans="1:4" x14ac:dyDescent="0.3">
      <c r="A151" s="144"/>
      <c r="B151" s="145" t="s">
        <v>76</v>
      </c>
      <c r="C151" s="159" t="s">
        <v>116</v>
      </c>
      <c r="D151" s="225"/>
    </row>
    <row r="152" spans="1:4" x14ac:dyDescent="0.3">
      <c r="A152" s="144"/>
      <c r="B152" s="145" t="s">
        <v>87</v>
      </c>
      <c r="C152" s="190">
        <v>59439</v>
      </c>
      <c r="D152" s="225">
        <v>1154875.69</v>
      </c>
    </row>
    <row r="153" spans="1:4" x14ac:dyDescent="0.3">
      <c r="A153" s="144"/>
      <c r="B153" s="145" t="s">
        <v>79</v>
      </c>
      <c r="C153" s="159" t="s">
        <v>116</v>
      </c>
      <c r="D153" s="225"/>
    </row>
    <row r="154" spans="1:4" x14ac:dyDescent="0.3">
      <c r="A154" s="144"/>
      <c r="B154" s="145" t="s">
        <v>78</v>
      </c>
      <c r="C154" s="159" t="s">
        <v>116</v>
      </c>
      <c r="D154" s="225"/>
    </row>
    <row r="155" spans="1:4" x14ac:dyDescent="0.3">
      <c r="A155" s="144"/>
      <c r="B155" s="145" t="s">
        <v>64</v>
      </c>
      <c r="C155" s="190">
        <v>106250</v>
      </c>
      <c r="D155" s="225">
        <v>2284456</v>
      </c>
    </row>
    <row r="156" spans="1:4" x14ac:dyDescent="0.3">
      <c r="A156" s="144"/>
      <c r="B156" s="145" t="s">
        <v>65</v>
      </c>
      <c r="C156" s="190">
        <v>37623</v>
      </c>
      <c r="D156" s="225">
        <v>802054.83</v>
      </c>
    </row>
    <row r="157" spans="1:4" x14ac:dyDescent="0.3">
      <c r="A157" s="144"/>
      <c r="B157" s="145" t="s">
        <v>60</v>
      </c>
      <c r="C157" s="190">
        <v>443969</v>
      </c>
      <c r="D157" s="225">
        <v>5235803.93</v>
      </c>
    </row>
    <row r="158" spans="1:4" x14ac:dyDescent="0.3">
      <c r="A158" s="144"/>
      <c r="B158" s="145" t="s">
        <v>77</v>
      </c>
      <c r="C158" s="190">
        <v>246236</v>
      </c>
      <c r="D158" s="225">
        <v>6744269.4900000002</v>
      </c>
    </row>
    <row r="159" spans="1:4" x14ac:dyDescent="0.3">
      <c r="A159" s="144"/>
      <c r="B159" s="145"/>
      <c r="C159" s="159"/>
      <c r="D159" s="225"/>
    </row>
    <row r="160" spans="1:4" x14ac:dyDescent="0.3">
      <c r="A160" s="20" t="s">
        <v>26</v>
      </c>
      <c r="B160" s="145"/>
      <c r="C160" s="160" t="s">
        <v>116</v>
      </c>
      <c r="D160" s="226"/>
    </row>
    <row r="161" spans="1:4" x14ac:dyDescent="0.3">
      <c r="A161" s="144"/>
      <c r="B161" s="145" t="s">
        <v>60</v>
      </c>
      <c r="C161" s="159" t="s">
        <v>116</v>
      </c>
      <c r="D161" s="225"/>
    </row>
    <row r="162" spans="1:4" x14ac:dyDescent="0.3">
      <c r="A162" s="144"/>
      <c r="B162" s="145"/>
      <c r="C162" s="159"/>
      <c r="D162" s="225"/>
    </row>
    <row r="163" spans="1:4" x14ac:dyDescent="0.3">
      <c r="A163" s="20" t="s">
        <v>115</v>
      </c>
      <c r="B163" s="145"/>
      <c r="C163" s="160" t="s">
        <v>116</v>
      </c>
      <c r="D163" s="226"/>
    </row>
    <row r="164" spans="1:4" x14ac:dyDescent="0.3">
      <c r="A164" s="144"/>
      <c r="B164" s="145" t="s">
        <v>70</v>
      </c>
      <c r="C164" s="159" t="s">
        <v>116</v>
      </c>
      <c r="D164" s="225"/>
    </row>
    <row r="165" spans="1:4" x14ac:dyDescent="0.3">
      <c r="A165" s="144"/>
      <c r="B165" s="145"/>
      <c r="C165" s="159"/>
      <c r="D165" s="225"/>
    </row>
    <row r="166" spans="1:4" x14ac:dyDescent="0.3">
      <c r="A166" s="20" t="s">
        <v>25</v>
      </c>
      <c r="B166" s="145"/>
      <c r="C166" s="160" t="s">
        <v>116</v>
      </c>
      <c r="D166" s="226"/>
    </row>
    <row r="167" spans="1:4" x14ac:dyDescent="0.3">
      <c r="A167" s="144"/>
      <c r="B167" s="145" t="s">
        <v>63</v>
      </c>
      <c r="C167" s="159" t="s">
        <v>116</v>
      </c>
      <c r="D167" s="225"/>
    </row>
    <row r="168" spans="1:4" x14ac:dyDescent="0.3">
      <c r="A168" s="144"/>
      <c r="B168" s="145"/>
      <c r="C168" s="159"/>
      <c r="D168" s="225"/>
    </row>
    <row r="169" spans="1:4" x14ac:dyDescent="0.3">
      <c r="A169" s="20" t="s">
        <v>109</v>
      </c>
      <c r="B169" s="145"/>
      <c r="C169" s="160" t="s">
        <v>116</v>
      </c>
      <c r="D169" s="226"/>
    </row>
    <row r="170" spans="1:4" x14ac:dyDescent="0.3">
      <c r="A170" s="144"/>
      <c r="B170" s="145" t="s">
        <v>60</v>
      </c>
      <c r="C170" s="159" t="s">
        <v>116</v>
      </c>
      <c r="D170" s="225"/>
    </row>
    <row r="171" spans="1:4" x14ac:dyDescent="0.3">
      <c r="A171" s="20" t="s">
        <v>89</v>
      </c>
      <c r="B171" s="20"/>
      <c r="C171" s="38">
        <v>41474841</v>
      </c>
      <c r="D171" s="228">
        <v>679245674.10000002</v>
      </c>
    </row>
  </sheetData>
  <hyperlinks>
    <hyperlink ref="A1" location="Index!A1" display="Index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8"/>
  <sheetViews>
    <sheetView zoomScaleNormal="100" workbookViewId="0"/>
  </sheetViews>
  <sheetFormatPr defaultColWidth="9.109375" defaultRowHeight="13.8" x14ac:dyDescent="0.3"/>
  <cols>
    <col min="1" max="1" width="18.5546875" style="110" bestFit="1" customWidth="1"/>
    <col min="2" max="2" width="30" style="110" bestFit="1" customWidth="1"/>
    <col min="3" max="3" width="11.44140625" style="110" bestFit="1" customWidth="1"/>
    <col min="4" max="4" width="14.5546875" style="110" bestFit="1" customWidth="1"/>
    <col min="5" max="16384" width="9.109375" style="110"/>
  </cols>
  <sheetData>
    <row r="1" spans="1:4" s="141" customFormat="1" x14ac:dyDescent="0.3">
      <c r="A1" s="139" t="s">
        <v>8</v>
      </c>
      <c r="B1" s="147" t="s">
        <v>105</v>
      </c>
    </row>
    <row r="2" spans="1:4" s="141" customFormat="1" x14ac:dyDescent="0.25">
      <c r="B2" s="141" t="s">
        <v>106</v>
      </c>
    </row>
    <row r="3" spans="1:4" s="141" customFormat="1" x14ac:dyDescent="0.25">
      <c r="B3" s="141" t="s">
        <v>121</v>
      </c>
    </row>
    <row r="4" spans="1:4" s="141" customFormat="1" x14ac:dyDescent="0.3">
      <c r="B4" s="230" t="s">
        <v>125</v>
      </c>
    </row>
    <row r="5" spans="1:4" x14ac:dyDescent="0.3">
      <c r="B5" s="110" t="s">
        <v>126</v>
      </c>
    </row>
    <row r="6" spans="1:4" x14ac:dyDescent="0.3">
      <c r="B6" s="110" t="s">
        <v>123</v>
      </c>
    </row>
    <row r="7" spans="1:4" x14ac:dyDescent="0.3">
      <c r="B7" s="110" t="s">
        <v>124</v>
      </c>
    </row>
    <row r="8" spans="1:4" x14ac:dyDescent="0.3">
      <c r="A8" s="238" t="s">
        <v>83</v>
      </c>
      <c r="B8" s="238"/>
      <c r="C8" s="238"/>
      <c r="D8" s="238"/>
    </row>
    <row r="9" spans="1:4" x14ac:dyDescent="0.3">
      <c r="A9" s="29"/>
      <c r="B9" s="11"/>
      <c r="C9" s="21">
        <v>2018</v>
      </c>
      <c r="D9" s="21">
        <v>2018</v>
      </c>
    </row>
    <row r="10" spans="1:4" x14ac:dyDescent="0.3">
      <c r="A10" s="22" t="s">
        <v>68</v>
      </c>
      <c r="B10" s="25" t="s">
        <v>69</v>
      </c>
      <c r="C10" s="23" t="s">
        <v>4</v>
      </c>
      <c r="D10" s="26" t="s">
        <v>5</v>
      </c>
    </row>
    <row r="11" spans="1:4" x14ac:dyDescent="0.3">
      <c r="A11" s="22"/>
      <c r="B11" s="27"/>
      <c r="C11" s="24" t="s">
        <v>6</v>
      </c>
      <c r="D11" s="28" t="s">
        <v>7</v>
      </c>
    </row>
    <row r="13" spans="1:4" x14ac:dyDescent="0.3">
      <c r="A13" s="20" t="s">
        <v>71</v>
      </c>
      <c r="C13" s="165">
        <v>7872917</v>
      </c>
      <c r="D13" s="226">
        <v>134919018.66</v>
      </c>
    </row>
    <row r="14" spans="1:4" x14ac:dyDescent="0.3">
      <c r="B14" s="110" t="s">
        <v>29</v>
      </c>
      <c r="C14" s="154" t="s">
        <v>116</v>
      </c>
      <c r="D14" s="225"/>
    </row>
    <row r="15" spans="1:4" x14ac:dyDescent="0.3">
      <c r="B15" s="110" t="s">
        <v>19</v>
      </c>
      <c r="C15" s="155" t="s">
        <v>116</v>
      </c>
      <c r="D15" s="225"/>
    </row>
    <row r="16" spans="1:4" x14ac:dyDescent="0.3">
      <c r="B16" s="110" t="s">
        <v>20</v>
      </c>
      <c r="C16" s="155" t="s">
        <v>116</v>
      </c>
      <c r="D16" s="225"/>
    </row>
    <row r="17" spans="1:4" x14ac:dyDescent="0.3">
      <c r="B17" s="110" t="s">
        <v>24</v>
      </c>
      <c r="C17" s="155">
        <v>327644</v>
      </c>
      <c r="D17" s="225">
        <v>6213203.2999999998</v>
      </c>
    </row>
    <row r="18" spans="1:4" x14ac:dyDescent="0.3">
      <c r="B18" s="110" t="s">
        <v>21</v>
      </c>
      <c r="C18" s="155" t="s">
        <v>116</v>
      </c>
      <c r="D18" s="225"/>
    </row>
    <row r="19" spans="1:4" x14ac:dyDescent="0.3">
      <c r="B19" s="110" t="s">
        <v>16</v>
      </c>
      <c r="C19" s="155">
        <v>1736027</v>
      </c>
      <c r="D19" s="225">
        <v>42913649.939999998</v>
      </c>
    </row>
    <row r="20" spans="1:4" x14ac:dyDescent="0.3">
      <c r="B20" s="110" t="s">
        <v>15</v>
      </c>
      <c r="C20" s="155">
        <v>4462169</v>
      </c>
      <c r="D20" s="225">
        <v>71073869</v>
      </c>
    </row>
    <row r="21" spans="1:4" x14ac:dyDescent="0.3">
      <c r="B21" s="110" t="s">
        <v>17</v>
      </c>
      <c r="C21" s="155">
        <v>993716</v>
      </c>
      <c r="D21" s="225">
        <v>8104478.0599999996</v>
      </c>
    </row>
    <row r="22" spans="1:4" x14ac:dyDescent="0.3">
      <c r="B22" s="110" t="s">
        <v>18</v>
      </c>
      <c r="C22" s="155">
        <v>210100</v>
      </c>
      <c r="D22" s="225">
        <v>5149680.3600000003</v>
      </c>
    </row>
    <row r="23" spans="1:4" x14ac:dyDescent="0.3">
      <c r="A23" s="20" t="s">
        <v>73</v>
      </c>
      <c r="C23" s="165">
        <v>1695230</v>
      </c>
      <c r="D23" s="226">
        <v>23952613.449999999</v>
      </c>
    </row>
    <row r="24" spans="1:4" x14ac:dyDescent="0.3">
      <c r="B24" s="110" t="s">
        <v>22</v>
      </c>
      <c r="C24" s="155" t="s">
        <v>116</v>
      </c>
      <c r="D24" s="225"/>
    </row>
    <row r="25" spans="1:4" x14ac:dyDescent="0.3">
      <c r="B25" s="110" t="s">
        <v>21</v>
      </c>
      <c r="C25" s="155" t="s">
        <v>116</v>
      </c>
      <c r="D25" s="225"/>
    </row>
    <row r="26" spans="1:4" x14ac:dyDescent="0.3">
      <c r="B26" s="110" t="s">
        <v>16</v>
      </c>
      <c r="C26" s="155">
        <v>291314</v>
      </c>
      <c r="D26" s="225">
        <v>5427034.0499999998</v>
      </c>
    </row>
    <row r="27" spans="1:4" x14ac:dyDescent="0.3">
      <c r="B27" s="110" t="s">
        <v>15</v>
      </c>
      <c r="C27" s="155">
        <v>833850</v>
      </c>
      <c r="D27" s="225">
        <v>11433070.939999999</v>
      </c>
    </row>
    <row r="28" spans="1:4" x14ac:dyDescent="0.3">
      <c r="B28" s="110" t="s">
        <v>17</v>
      </c>
      <c r="C28" s="155" t="s">
        <v>116</v>
      </c>
      <c r="D28" s="225"/>
    </row>
    <row r="29" spans="1:4" x14ac:dyDescent="0.3">
      <c r="B29" s="110" t="s">
        <v>18</v>
      </c>
      <c r="C29" s="155">
        <v>225486</v>
      </c>
      <c r="D29" s="225">
        <v>2944799.54</v>
      </c>
    </row>
    <row r="30" spans="1:4" x14ac:dyDescent="0.3">
      <c r="A30" s="20" t="s">
        <v>63</v>
      </c>
      <c r="C30" s="165">
        <v>8724834</v>
      </c>
      <c r="D30" s="226">
        <v>100229046.73</v>
      </c>
    </row>
    <row r="31" spans="1:4" x14ac:dyDescent="0.3">
      <c r="B31" s="110" t="s">
        <v>33</v>
      </c>
      <c r="C31" s="155" t="s">
        <v>116</v>
      </c>
      <c r="D31" s="225"/>
    </row>
    <row r="32" spans="1:4" x14ac:dyDescent="0.3">
      <c r="B32" s="110" t="s">
        <v>72</v>
      </c>
      <c r="C32" s="155">
        <v>6626</v>
      </c>
      <c r="D32" s="225">
        <v>978899</v>
      </c>
    </row>
    <row r="33" spans="1:4" x14ac:dyDescent="0.3">
      <c r="B33" s="158" t="s">
        <v>29</v>
      </c>
      <c r="C33" s="169" t="s">
        <v>116</v>
      </c>
      <c r="D33" s="225"/>
    </row>
    <row r="34" spans="1:4" x14ac:dyDescent="0.3">
      <c r="B34" s="110" t="s">
        <v>23</v>
      </c>
      <c r="C34" s="154" t="s">
        <v>116</v>
      </c>
      <c r="D34" s="225"/>
    </row>
    <row r="35" spans="1:4" x14ac:dyDescent="0.3">
      <c r="B35" s="110" t="s">
        <v>19</v>
      </c>
      <c r="C35" s="155">
        <v>177204</v>
      </c>
      <c r="D35" s="225">
        <v>4452090.59</v>
      </c>
    </row>
    <row r="36" spans="1:4" x14ac:dyDescent="0.3">
      <c r="B36" s="110" t="s">
        <v>20</v>
      </c>
      <c r="C36" s="155" t="s">
        <v>116</v>
      </c>
      <c r="D36" s="225"/>
    </row>
    <row r="37" spans="1:4" x14ac:dyDescent="0.3">
      <c r="B37" s="110" t="s">
        <v>24</v>
      </c>
      <c r="C37" s="155">
        <v>88188</v>
      </c>
      <c r="D37" s="225">
        <v>982933.1</v>
      </c>
    </row>
    <row r="38" spans="1:4" x14ac:dyDescent="0.3">
      <c r="B38" s="110" t="s">
        <v>27</v>
      </c>
      <c r="C38" s="155" t="s">
        <v>116</v>
      </c>
      <c r="D38" s="225"/>
    </row>
    <row r="39" spans="1:4" x14ac:dyDescent="0.3">
      <c r="B39" s="110" t="s">
        <v>21</v>
      </c>
      <c r="C39" s="155">
        <v>33026</v>
      </c>
      <c r="D39" s="225">
        <v>562975</v>
      </c>
    </row>
    <row r="40" spans="1:4" x14ac:dyDescent="0.3">
      <c r="B40" s="110" t="s">
        <v>16</v>
      </c>
      <c r="C40" s="155">
        <v>2043677</v>
      </c>
      <c r="D40" s="225">
        <v>29175678.149999999</v>
      </c>
    </row>
    <row r="41" spans="1:4" x14ac:dyDescent="0.3">
      <c r="B41" s="110" t="s">
        <v>15</v>
      </c>
      <c r="C41" s="155">
        <v>5682630</v>
      </c>
      <c r="D41" s="225">
        <v>54617757.579999998</v>
      </c>
    </row>
    <row r="42" spans="1:4" x14ac:dyDescent="0.3">
      <c r="B42" s="110" t="s">
        <v>17</v>
      </c>
      <c r="C42" s="155">
        <v>544178</v>
      </c>
      <c r="D42" s="225">
        <v>4859484.5599999996</v>
      </c>
    </row>
    <row r="43" spans="1:4" x14ac:dyDescent="0.3">
      <c r="B43" s="110" t="s">
        <v>18</v>
      </c>
      <c r="C43" s="155">
        <v>107014</v>
      </c>
      <c r="D43" s="225">
        <v>3109017.72</v>
      </c>
    </row>
    <row r="44" spans="1:4" x14ac:dyDescent="0.3">
      <c r="B44" s="110" t="s">
        <v>25</v>
      </c>
      <c r="C44" s="155" t="s">
        <v>116</v>
      </c>
      <c r="D44" s="225"/>
    </row>
    <row r="45" spans="1:4" x14ac:dyDescent="0.3">
      <c r="A45" s="20" t="s">
        <v>74</v>
      </c>
      <c r="C45" s="165">
        <v>396079</v>
      </c>
      <c r="D45" s="226">
        <v>8173137.1699999999</v>
      </c>
    </row>
    <row r="46" spans="1:4" x14ac:dyDescent="0.3">
      <c r="B46" s="110" t="s">
        <v>19</v>
      </c>
      <c r="C46" s="155" t="s">
        <v>116</v>
      </c>
      <c r="D46" s="225"/>
    </row>
    <row r="47" spans="1:4" x14ac:dyDescent="0.3">
      <c r="B47" s="110" t="s">
        <v>20</v>
      </c>
      <c r="C47" s="169" t="s">
        <v>116</v>
      </c>
      <c r="D47" s="225"/>
    </row>
    <row r="48" spans="1:4" x14ac:dyDescent="0.3">
      <c r="B48" s="110" t="s">
        <v>21</v>
      </c>
      <c r="C48" s="155" t="s">
        <v>116</v>
      </c>
      <c r="D48" s="225"/>
    </row>
    <row r="49" spans="1:4" x14ac:dyDescent="0.3">
      <c r="B49" s="110" t="s">
        <v>16</v>
      </c>
      <c r="C49" s="155" t="s">
        <v>116</v>
      </c>
      <c r="D49" s="225"/>
    </row>
    <row r="50" spans="1:4" x14ac:dyDescent="0.3">
      <c r="B50" s="110" t="s">
        <v>15</v>
      </c>
      <c r="C50" s="155">
        <v>374610</v>
      </c>
      <c r="D50" s="225">
        <v>7435930</v>
      </c>
    </row>
    <row r="51" spans="1:4" x14ac:dyDescent="0.3">
      <c r="A51" s="20" t="s">
        <v>76</v>
      </c>
      <c r="C51" s="165">
        <v>606244</v>
      </c>
      <c r="D51" s="226">
        <v>13616453.84</v>
      </c>
    </row>
    <row r="52" spans="1:4" x14ac:dyDescent="0.3">
      <c r="B52" s="110" t="s">
        <v>33</v>
      </c>
      <c r="C52" s="155" t="s">
        <v>116</v>
      </c>
      <c r="D52" s="225"/>
    </row>
    <row r="53" spans="1:4" x14ac:dyDescent="0.3">
      <c r="B53" s="158" t="s">
        <v>19</v>
      </c>
      <c r="C53" s="169" t="s">
        <v>116</v>
      </c>
      <c r="D53" s="225"/>
    </row>
    <row r="54" spans="1:4" x14ac:dyDescent="0.3">
      <c r="B54" s="110" t="s">
        <v>20</v>
      </c>
      <c r="C54" s="155">
        <v>115712</v>
      </c>
      <c r="D54" s="225">
        <v>2236144</v>
      </c>
    </row>
    <row r="55" spans="1:4" x14ac:dyDescent="0.3">
      <c r="B55" s="110" t="s">
        <v>21</v>
      </c>
      <c r="C55" s="155" t="s">
        <v>116</v>
      </c>
      <c r="D55" s="225"/>
    </row>
    <row r="56" spans="1:4" x14ac:dyDescent="0.3">
      <c r="B56" s="110" t="s">
        <v>16</v>
      </c>
      <c r="C56" s="155" t="s">
        <v>116</v>
      </c>
      <c r="D56" s="225"/>
    </row>
    <row r="57" spans="1:4" x14ac:dyDescent="0.3">
      <c r="B57" s="110" t="s">
        <v>15</v>
      </c>
      <c r="C57" s="155">
        <v>247491</v>
      </c>
      <c r="D57" s="225">
        <v>3695274.52</v>
      </c>
    </row>
    <row r="58" spans="1:4" x14ac:dyDescent="0.3">
      <c r="B58" s="110" t="s">
        <v>17</v>
      </c>
      <c r="C58" s="155" t="s">
        <v>116</v>
      </c>
      <c r="D58" s="225"/>
    </row>
    <row r="59" spans="1:4" x14ac:dyDescent="0.3">
      <c r="B59" s="110" t="s">
        <v>18</v>
      </c>
      <c r="C59" s="155" t="s">
        <v>116</v>
      </c>
      <c r="D59" s="225"/>
    </row>
    <row r="60" spans="1:4" x14ac:dyDescent="0.3">
      <c r="A60" s="20" t="s">
        <v>87</v>
      </c>
      <c r="C60" s="165">
        <v>2019103</v>
      </c>
      <c r="D60" s="226">
        <v>30512529.609999999</v>
      </c>
    </row>
    <row r="61" spans="1:4" x14ac:dyDescent="0.3">
      <c r="B61" s="110" t="s">
        <v>23</v>
      </c>
      <c r="C61" s="155" t="s">
        <v>116</v>
      </c>
      <c r="D61" s="225"/>
    </row>
    <row r="62" spans="1:4" x14ac:dyDescent="0.3">
      <c r="B62" s="110" t="s">
        <v>24</v>
      </c>
      <c r="C62" s="155" t="s">
        <v>116</v>
      </c>
      <c r="D62" s="225"/>
    </row>
    <row r="63" spans="1:4" x14ac:dyDescent="0.3">
      <c r="B63" s="158" t="s">
        <v>21</v>
      </c>
      <c r="C63" s="169" t="s">
        <v>116</v>
      </c>
      <c r="D63" s="225"/>
    </row>
    <row r="64" spans="1:4" x14ac:dyDescent="0.3">
      <c r="B64" s="110" t="s">
        <v>16</v>
      </c>
      <c r="C64" s="155">
        <v>719521</v>
      </c>
      <c r="D64" s="225">
        <v>10395145.52</v>
      </c>
    </row>
    <row r="65" spans="1:4" x14ac:dyDescent="0.3">
      <c r="B65" s="110" t="s">
        <v>15</v>
      </c>
      <c r="C65" s="155">
        <v>1023113</v>
      </c>
      <c r="D65" s="225">
        <v>16459332.1</v>
      </c>
    </row>
    <row r="66" spans="1:4" x14ac:dyDescent="0.3">
      <c r="B66" s="110" t="s">
        <v>17</v>
      </c>
      <c r="C66" s="155">
        <v>174166</v>
      </c>
      <c r="D66" s="225">
        <v>1896922</v>
      </c>
    </row>
    <row r="67" spans="1:4" x14ac:dyDescent="0.3">
      <c r="B67" s="110" t="s">
        <v>18</v>
      </c>
      <c r="C67" s="155">
        <v>59439</v>
      </c>
      <c r="D67" s="225">
        <v>1154875.69</v>
      </c>
    </row>
    <row r="68" spans="1:4" x14ac:dyDescent="0.3">
      <c r="A68" s="20" t="s">
        <v>79</v>
      </c>
      <c r="C68" s="165">
        <v>272017</v>
      </c>
      <c r="D68" s="226">
        <v>636497.03</v>
      </c>
    </row>
    <row r="69" spans="1:4" x14ac:dyDescent="0.3">
      <c r="B69" s="110" t="s">
        <v>30</v>
      </c>
      <c r="C69" s="155" t="s">
        <v>116</v>
      </c>
      <c r="D69" s="225"/>
    </row>
    <row r="70" spans="1:4" x14ac:dyDescent="0.3">
      <c r="B70" s="110" t="s">
        <v>21</v>
      </c>
      <c r="C70" s="155" t="s">
        <v>116</v>
      </c>
      <c r="D70" s="225"/>
    </row>
    <row r="71" spans="1:4" x14ac:dyDescent="0.3">
      <c r="B71" s="110" t="s">
        <v>16</v>
      </c>
      <c r="C71" s="155">
        <v>106603</v>
      </c>
      <c r="D71" s="225">
        <v>274448.57</v>
      </c>
    </row>
    <row r="72" spans="1:4" x14ac:dyDescent="0.3">
      <c r="B72" s="110" t="s">
        <v>15</v>
      </c>
      <c r="C72" s="155">
        <v>114624</v>
      </c>
      <c r="D72" s="225">
        <v>12684.57</v>
      </c>
    </row>
    <row r="73" spans="1:4" x14ac:dyDescent="0.3">
      <c r="B73" s="158" t="s">
        <v>17</v>
      </c>
      <c r="C73" s="169" t="s">
        <v>116</v>
      </c>
      <c r="D73" s="225"/>
    </row>
    <row r="74" spans="1:4" x14ac:dyDescent="0.3">
      <c r="B74" s="110" t="s">
        <v>18</v>
      </c>
      <c r="C74" s="155" t="s">
        <v>116</v>
      </c>
      <c r="D74" s="225"/>
    </row>
    <row r="75" spans="1:4" x14ac:dyDescent="0.3">
      <c r="A75" s="20" t="s">
        <v>78</v>
      </c>
      <c r="B75" s="147"/>
      <c r="C75" s="165">
        <v>994956</v>
      </c>
      <c r="D75" s="226">
        <v>14713846.25</v>
      </c>
    </row>
    <row r="76" spans="1:4" x14ac:dyDescent="0.3">
      <c r="B76" s="110" t="s">
        <v>30</v>
      </c>
      <c r="C76" s="155" t="s">
        <v>116</v>
      </c>
      <c r="D76" s="225"/>
    </row>
    <row r="77" spans="1:4" x14ac:dyDescent="0.3">
      <c r="B77" s="110" t="s">
        <v>34</v>
      </c>
      <c r="C77" s="155" t="s">
        <v>116</v>
      </c>
      <c r="D77" s="225"/>
    </row>
    <row r="78" spans="1:4" x14ac:dyDescent="0.3">
      <c r="B78" s="110" t="s">
        <v>19</v>
      </c>
      <c r="C78" s="155">
        <v>35500</v>
      </c>
      <c r="D78" s="225">
        <v>1263239.5</v>
      </c>
    </row>
    <row r="79" spans="1:4" x14ac:dyDescent="0.3">
      <c r="B79" s="158" t="s">
        <v>27</v>
      </c>
      <c r="C79" s="169" t="s">
        <v>116</v>
      </c>
      <c r="D79" s="225"/>
    </row>
    <row r="80" spans="1:4" x14ac:dyDescent="0.3">
      <c r="B80" s="110" t="s">
        <v>21</v>
      </c>
      <c r="C80" s="155">
        <v>110621</v>
      </c>
      <c r="D80" s="225">
        <v>2278973.75</v>
      </c>
    </row>
    <row r="81" spans="1:5" x14ac:dyDescent="0.3">
      <c r="B81" s="110" t="s">
        <v>16</v>
      </c>
      <c r="C81" s="155">
        <v>168385</v>
      </c>
      <c r="D81" s="225">
        <v>1684614.01</v>
      </c>
    </row>
    <row r="82" spans="1:5" x14ac:dyDescent="0.3">
      <c r="B82" s="110" t="s">
        <v>15</v>
      </c>
      <c r="C82" s="155">
        <v>411916</v>
      </c>
      <c r="D82" s="225">
        <v>5697724.7599999998</v>
      </c>
    </row>
    <row r="83" spans="1:5" x14ac:dyDescent="0.3">
      <c r="B83" s="110" t="s">
        <v>17</v>
      </c>
      <c r="C83" s="155">
        <v>178129</v>
      </c>
      <c r="D83" s="225">
        <v>1170822.77</v>
      </c>
    </row>
    <row r="84" spans="1:5" x14ac:dyDescent="0.3">
      <c r="B84" s="110" t="s">
        <v>18</v>
      </c>
      <c r="C84" s="155" t="s">
        <v>116</v>
      </c>
      <c r="D84" s="225"/>
    </row>
    <row r="85" spans="1:5" x14ac:dyDescent="0.3">
      <c r="A85" s="20" t="s">
        <v>70</v>
      </c>
      <c r="C85" s="165">
        <v>2519155</v>
      </c>
      <c r="D85" s="226">
        <v>65112308.299999997</v>
      </c>
    </row>
    <row r="86" spans="1:5" x14ac:dyDescent="0.3">
      <c r="B86" s="110" t="s">
        <v>29</v>
      </c>
      <c r="C86" s="155" t="s">
        <v>116</v>
      </c>
      <c r="D86" s="225"/>
    </row>
    <row r="87" spans="1:5" x14ac:dyDescent="0.3">
      <c r="B87" s="110" t="s">
        <v>19</v>
      </c>
      <c r="C87" s="155">
        <v>281199</v>
      </c>
      <c r="D87" s="225">
        <v>4550648</v>
      </c>
    </row>
    <row r="88" spans="1:5" x14ac:dyDescent="0.3">
      <c r="B88" s="110" t="s">
        <v>20</v>
      </c>
      <c r="C88" s="155">
        <v>1299027</v>
      </c>
      <c r="D88" s="225">
        <v>48309020.460000001</v>
      </c>
      <c r="E88" s="158"/>
    </row>
    <row r="89" spans="1:5" x14ac:dyDescent="0.3">
      <c r="B89" s="110" t="s">
        <v>24</v>
      </c>
      <c r="C89" s="155" t="s">
        <v>116</v>
      </c>
      <c r="D89" s="225"/>
    </row>
    <row r="90" spans="1:5" x14ac:dyDescent="0.3">
      <c r="B90" s="158" t="s">
        <v>21</v>
      </c>
      <c r="C90" s="155">
        <v>29572</v>
      </c>
      <c r="D90" s="225">
        <v>496684.83</v>
      </c>
    </row>
    <row r="91" spans="1:5" x14ac:dyDescent="0.3">
      <c r="B91" s="110" t="s">
        <v>16</v>
      </c>
      <c r="C91" s="155">
        <v>46695</v>
      </c>
      <c r="D91" s="225">
        <v>698899.34</v>
      </c>
    </row>
    <row r="92" spans="1:5" x14ac:dyDescent="0.3">
      <c r="B92" s="110" t="s">
        <v>15</v>
      </c>
      <c r="C92" s="155">
        <v>799546</v>
      </c>
      <c r="D92" s="225">
        <v>8770499.6300000008</v>
      </c>
    </row>
    <row r="93" spans="1:5" x14ac:dyDescent="0.3">
      <c r="B93" s="110" t="s">
        <v>17</v>
      </c>
      <c r="C93" s="155" t="s">
        <v>116</v>
      </c>
      <c r="D93" s="225"/>
    </row>
    <row r="94" spans="1:5" x14ac:dyDescent="0.3">
      <c r="B94" s="110" t="s">
        <v>115</v>
      </c>
      <c r="C94" s="154" t="s">
        <v>116</v>
      </c>
      <c r="D94" s="225"/>
    </row>
    <row r="95" spans="1:5" x14ac:dyDescent="0.3">
      <c r="A95" s="20" t="s">
        <v>64</v>
      </c>
      <c r="C95" s="165">
        <v>1952845</v>
      </c>
      <c r="D95" s="226">
        <v>37252576.549999997</v>
      </c>
    </row>
    <row r="96" spans="1:5" x14ac:dyDescent="0.3">
      <c r="B96" s="110" t="s">
        <v>72</v>
      </c>
      <c r="C96" s="155">
        <v>5530</v>
      </c>
      <c r="D96" s="225">
        <v>977948.26</v>
      </c>
    </row>
    <row r="97" spans="1:4" x14ac:dyDescent="0.3">
      <c r="B97" s="110" t="s">
        <v>23</v>
      </c>
      <c r="C97" s="155" t="s">
        <v>116</v>
      </c>
      <c r="D97" s="225"/>
    </row>
    <row r="98" spans="1:4" x14ac:dyDescent="0.3">
      <c r="B98" s="110" t="s">
        <v>19</v>
      </c>
      <c r="C98" s="155">
        <v>143055</v>
      </c>
      <c r="D98" s="225">
        <v>4981012.5599999996</v>
      </c>
    </row>
    <row r="99" spans="1:4" x14ac:dyDescent="0.3">
      <c r="B99" s="110" t="s">
        <v>20</v>
      </c>
      <c r="C99" s="155" t="s">
        <v>116</v>
      </c>
      <c r="D99" s="225"/>
    </row>
    <row r="100" spans="1:4" x14ac:dyDescent="0.3">
      <c r="B100" s="110" t="s">
        <v>24</v>
      </c>
      <c r="C100" s="154" t="s">
        <v>116</v>
      </c>
      <c r="D100" s="225"/>
    </row>
    <row r="101" spans="1:4" x14ac:dyDescent="0.3">
      <c r="B101" s="110" t="s">
        <v>21</v>
      </c>
      <c r="C101" s="155">
        <v>59230</v>
      </c>
      <c r="D101" s="225">
        <v>758636.5</v>
      </c>
    </row>
    <row r="102" spans="1:4" x14ac:dyDescent="0.3">
      <c r="B102" s="158" t="s">
        <v>16</v>
      </c>
      <c r="C102" s="155">
        <v>343890</v>
      </c>
      <c r="D102" s="225">
        <v>3180389.66</v>
      </c>
    </row>
    <row r="103" spans="1:4" x14ac:dyDescent="0.3">
      <c r="B103" s="110" t="s">
        <v>15</v>
      </c>
      <c r="C103" s="155">
        <v>1150826</v>
      </c>
      <c r="D103" s="225">
        <v>19601979.420000002</v>
      </c>
    </row>
    <row r="104" spans="1:4" x14ac:dyDescent="0.3">
      <c r="B104" s="110" t="s">
        <v>17</v>
      </c>
      <c r="C104" s="155">
        <v>102145</v>
      </c>
      <c r="D104" s="225">
        <v>1084991.1499999999</v>
      </c>
    </row>
    <row r="105" spans="1:4" x14ac:dyDescent="0.3">
      <c r="B105" s="110" t="s">
        <v>18</v>
      </c>
      <c r="C105" s="155">
        <v>106250</v>
      </c>
      <c r="D105" s="225">
        <v>2284456</v>
      </c>
    </row>
    <row r="106" spans="1:4" x14ac:dyDescent="0.3">
      <c r="A106" s="20" t="s">
        <v>65</v>
      </c>
      <c r="C106" s="165">
        <v>953458</v>
      </c>
      <c r="D106" s="226">
        <v>15136946.199999999</v>
      </c>
    </row>
    <row r="107" spans="1:4" x14ac:dyDescent="0.3">
      <c r="B107" s="110" t="s">
        <v>19</v>
      </c>
      <c r="C107" s="155" t="s">
        <v>116</v>
      </c>
      <c r="D107" s="225"/>
    </row>
    <row r="108" spans="1:4" x14ac:dyDescent="0.3">
      <c r="B108" s="110" t="s">
        <v>20</v>
      </c>
      <c r="C108" s="155" t="s">
        <v>116</v>
      </c>
      <c r="D108" s="225"/>
    </row>
    <row r="109" spans="1:4" x14ac:dyDescent="0.3">
      <c r="B109" s="110" t="s">
        <v>24</v>
      </c>
      <c r="C109" s="155" t="s">
        <v>116</v>
      </c>
      <c r="D109" s="225"/>
    </row>
    <row r="110" spans="1:4" x14ac:dyDescent="0.3">
      <c r="B110" s="110" t="s">
        <v>21</v>
      </c>
      <c r="C110" s="155">
        <v>16117</v>
      </c>
      <c r="D110" s="225">
        <v>278018</v>
      </c>
    </row>
    <row r="111" spans="1:4" x14ac:dyDescent="0.3">
      <c r="B111" s="110" t="s">
        <v>16</v>
      </c>
      <c r="C111" s="155">
        <v>197268</v>
      </c>
      <c r="D111" s="225">
        <v>2963741.2</v>
      </c>
    </row>
    <row r="112" spans="1:4" x14ac:dyDescent="0.3">
      <c r="B112" s="110" t="s">
        <v>15</v>
      </c>
      <c r="C112" s="155">
        <v>515685</v>
      </c>
      <c r="D112" s="225">
        <v>6545891.0499999998</v>
      </c>
    </row>
    <row r="113" spans="1:4" x14ac:dyDescent="0.3">
      <c r="B113" s="158" t="s">
        <v>17</v>
      </c>
      <c r="C113" s="169" t="s">
        <v>116</v>
      </c>
      <c r="D113" s="225"/>
    </row>
    <row r="114" spans="1:4" x14ac:dyDescent="0.3">
      <c r="B114" s="110" t="s">
        <v>18</v>
      </c>
      <c r="C114" s="155" t="s">
        <v>116</v>
      </c>
      <c r="D114" s="225"/>
    </row>
    <row r="115" spans="1:4" x14ac:dyDescent="0.3">
      <c r="A115" s="20" t="s">
        <v>75</v>
      </c>
      <c r="C115" s="165">
        <v>481175</v>
      </c>
      <c r="D115" s="226">
        <v>7328074.2800000003</v>
      </c>
    </row>
    <row r="116" spans="1:4" x14ac:dyDescent="0.3">
      <c r="B116" s="110" t="s">
        <v>16</v>
      </c>
      <c r="C116" s="155">
        <v>143175</v>
      </c>
      <c r="D116" s="225">
        <v>2406339.7200000002</v>
      </c>
    </row>
    <row r="117" spans="1:4" x14ac:dyDescent="0.3">
      <c r="B117" s="110" t="s">
        <v>15</v>
      </c>
      <c r="C117" s="155">
        <v>324268</v>
      </c>
      <c r="D117" s="225">
        <v>4815354.5599999996</v>
      </c>
    </row>
    <row r="118" spans="1:4" x14ac:dyDescent="0.3">
      <c r="B118" s="110" t="s">
        <v>17</v>
      </c>
      <c r="C118" s="155">
        <v>13732</v>
      </c>
      <c r="D118" s="225">
        <v>106380</v>
      </c>
    </row>
    <row r="119" spans="1:4" x14ac:dyDescent="0.3">
      <c r="A119" s="20" t="s">
        <v>60</v>
      </c>
      <c r="C119" s="165">
        <v>10640309</v>
      </c>
      <c r="D119" s="226">
        <v>183847311.59</v>
      </c>
    </row>
    <row r="120" spans="1:4" x14ac:dyDescent="0.3">
      <c r="B120" s="110" t="s">
        <v>72</v>
      </c>
      <c r="C120" s="155" t="s">
        <v>116</v>
      </c>
      <c r="D120" s="225"/>
    </row>
    <row r="121" spans="1:4" x14ac:dyDescent="0.3">
      <c r="B121" s="110" t="s">
        <v>19</v>
      </c>
      <c r="C121" s="155" t="s">
        <v>116</v>
      </c>
      <c r="D121" s="225"/>
    </row>
    <row r="122" spans="1:4" x14ac:dyDescent="0.3">
      <c r="B122" s="110" t="s">
        <v>20</v>
      </c>
      <c r="C122" s="155" t="s">
        <v>116</v>
      </c>
      <c r="D122" s="225"/>
    </row>
    <row r="123" spans="1:4" x14ac:dyDescent="0.3">
      <c r="B123" s="158" t="s">
        <v>24</v>
      </c>
      <c r="C123" s="155">
        <v>80222</v>
      </c>
      <c r="D123" s="225">
        <v>1237002</v>
      </c>
    </row>
    <row r="124" spans="1:4" x14ac:dyDescent="0.3">
      <c r="B124" s="110" t="s">
        <v>22</v>
      </c>
      <c r="C124" s="155" t="s">
        <v>116</v>
      </c>
      <c r="D124" s="225"/>
    </row>
    <row r="125" spans="1:4" x14ac:dyDescent="0.3">
      <c r="B125" s="110" t="s">
        <v>21</v>
      </c>
      <c r="C125" s="155">
        <v>61502</v>
      </c>
      <c r="D125" s="225">
        <v>948771.16</v>
      </c>
    </row>
    <row r="126" spans="1:4" x14ac:dyDescent="0.3">
      <c r="B126" s="110" t="s">
        <v>16</v>
      </c>
      <c r="C126" s="155">
        <v>3119070</v>
      </c>
      <c r="D126" s="225">
        <v>47614220.280000001</v>
      </c>
    </row>
    <row r="127" spans="1:4" x14ac:dyDescent="0.3">
      <c r="B127" s="110" t="s">
        <v>15</v>
      </c>
      <c r="C127" s="155">
        <v>5065633</v>
      </c>
      <c r="D127" s="225">
        <v>73880822.469999999</v>
      </c>
    </row>
    <row r="128" spans="1:4" x14ac:dyDescent="0.3">
      <c r="B128" s="110" t="s">
        <v>17</v>
      </c>
      <c r="C128" s="155">
        <v>984560</v>
      </c>
      <c r="D128" s="225">
        <v>8891148.2599999998</v>
      </c>
    </row>
    <row r="129" spans="1:4" x14ac:dyDescent="0.3">
      <c r="B129" s="110" t="s">
        <v>18</v>
      </c>
      <c r="C129" s="155">
        <v>443969</v>
      </c>
      <c r="D129" s="225">
        <v>5235803.93</v>
      </c>
    </row>
    <row r="130" spans="1:4" x14ac:dyDescent="0.3">
      <c r="B130" s="110" t="s">
        <v>26</v>
      </c>
      <c r="C130" s="155" t="s">
        <v>116</v>
      </c>
      <c r="D130" s="225"/>
    </row>
    <row r="131" spans="1:4" x14ac:dyDescent="0.3">
      <c r="B131" s="110" t="s">
        <v>109</v>
      </c>
      <c r="C131" s="155" t="s">
        <v>116</v>
      </c>
      <c r="D131" s="225"/>
    </row>
    <row r="132" spans="1:4" x14ac:dyDescent="0.3">
      <c r="A132" s="20" t="s">
        <v>77</v>
      </c>
      <c r="C132" s="165">
        <v>1944710</v>
      </c>
      <c r="D132" s="226">
        <v>37329715.439999998</v>
      </c>
    </row>
    <row r="133" spans="1:4" x14ac:dyDescent="0.3">
      <c r="B133" s="110" t="s">
        <v>23</v>
      </c>
      <c r="C133" s="155" t="s">
        <v>116</v>
      </c>
      <c r="D133" s="225"/>
    </row>
    <row r="134" spans="1:4" x14ac:dyDescent="0.3">
      <c r="B134" s="110" t="s">
        <v>19</v>
      </c>
      <c r="C134" s="155">
        <v>52400</v>
      </c>
      <c r="D134" s="225">
        <v>1127398</v>
      </c>
    </row>
    <row r="135" spans="1:4" x14ac:dyDescent="0.3">
      <c r="B135" s="158" t="s">
        <v>24</v>
      </c>
      <c r="C135" s="169" t="s">
        <v>116</v>
      </c>
      <c r="D135" s="225"/>
    </row>
    <row r="136" spans="1:4" x14ac:dyDescent="0.3">
      <c r="B136" s="110" t="s">
        <v>16</v>
      </c>
      <c r="C136" s="155">
        <v>505756</v>
      </c>
      <c r="D136" s="225">
        <v>11987409.949999999</v>
      </c>
    </row>
    <row r="137" spans="1:4" x14ac:dyDescent="0.3">
      <c r="B137" s="110" t="s">
        <v>15</v>
      </c>
      <c r="C137" s="155">
        <v>913950</v>
      </c>
      <c r="D137" s="225">
        <v>15540040</v>
      </c>
    </row>
    <row r="138" spans="1:4" x14ac:dyDescent="0.3">
      <c r="B138" s="110" t="s">
        <v>17</v>
      </c>
      <c r="C138" s="155" t="s">
        <v>116</v>
      </c>
      <c r="D138" s="225"/>
    </row>
    <row r="139" spans="1:4" x14ac:dyDescent="0.3">
      <c r="B139" s="110" t="s">
        <v>18</v>
      </c>
      <c r="C139" s="155">
        <v>246236</v>
      </c>
      <c r="D139" s="225">
        <v>6744269.4900000002</v>
      </c>
    </row>
    <row r="140" spans="1:4" x14ac:dyDescent="0.3">
      <c r="A140" s="20" t="s">
        <v>62</v>
      </c>
      <c r="C140" s="165">
        <v>401809</v>
      </c>
      <c r="D140" s="226">
        <v>6485599</v>
      </c>
    </row>
    <row r="141" spans="1:4" x14ac:dyDescent="0.3">
      <c r="B141" s="110" t="s">
        <v>23</v>
      </c>
      <c r="C141" s="155" t="s">
        <v>116</v>
      </c>
      <c r="D141" s="225"/>
    </row>
    <row r="142" spans="1:4" x14ac:dyDescent="0.3">
      <c r="B142" s="110" t="s">
        <v>34</v>
      </c>
      <c r="C142" s="155" t="s">
        <v>116</v>
      </c>
      <c r="D142" s="225"/>
    </row>
    <row r="143" spans="1:4" x14ac:dyDescent="0.3">
      <c r="B143" s="110" t="s">
        <v>19</v>
      </c>
      <c r="C143" s="155" t="s">
        <v>116</v>
      </c>
      <c r="D143" s="225"/>
    </row>
    <row r="144" spans="1:4" x14ac:dyDescent="0.3">
      <c r="B144" s="110" t="s">
        <v>20</v>
      </c>
      <c r="C144" s="155" t="s">
        <v>116</v>
      </c>
      <c r="D144" s="225"/>
    </row>
    <row r="145" spans="1:4" x14ac:dyDescent="0.3">
      <c r="B145" s="110" t="s">
        <v>21</v>
      </c>
      <c r="C145" s="155">
        <v>167081</v>
      </c>
      <c r="D145" s="225">
        <v>1915211.14</v>
      </c>
    </row>
    <row r="146" spans="1:4" x14ac:dyDescent="0.3">
      <c r="B146" s="110" t="s">
        <v>16</v>
      </c>
      <c r="C146" s="155" t="s">
        <v>116</v>
      </c>
      <c r="D146" s="225"/>
    </row>
    <row r="147" spans="1:4" x14ac:dyDescent="0.3">
      <c r="B147" s="110" t="s">
        <v>15</v>
      </c>
      <c r="C147" s="155">
        <v>152162</v>
      </c>
      <c r="D147" s="225">
        <v>2444513.33</v>
      </c>
    </row>
    <row r="148" spans="1:4" x14ac:dyDescent="0.3">
      <c r="A148" s="20" t="s">
        <v>89</v>
      </c>
      <c r="B148" s="20"/>
      <c r="C148" s="170">
        <v>41474841</v>
      </c>
      <c r="D148" s="171">
        <v>679245674.10000002</v>
      </c>
    </row>
  </sheetData>
  <mergeCells count="1">
    <mergeCell ref="A8:D8"/>
  </mergeCells>
  <hyperlinks>
    <hyperlink ref="A1" location="Index!A1" display="Index"/>
  </hyperlink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bab956b1f44ef9d173162e10f4b27789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6eaa9825d2fedb5a83ac41ebe86c43c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A474257-0CF9-47C9-881F-49EDD041546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0276603-1EEA-4BBB-B003-7C876B2A2A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52FD7459-0F65-465B-9E61-044E53683EAA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purl.org/dc/terms/"/>
    <ds:schemaRef ds:uri="http://www.w3.org/XML/1998/namespace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INDEX</vt:lpstr>
      <vt:lpstr>National Summary</vt:lpstr>
      <vt:lpstr>Metallic Minerals 2018</vt:lpstr>
      <vt:lpstr>Coal</vt:lpstr>
      <vt:lpstr>2018 By Commodity</vt:lpstr>
      <vt:lpstr>2018 By Region</vt:lpstr>
      <vt:lpstr>minerals</vt:lpstr>
      <vt:lpstr>'Metallic Minerals 2018'!Print_Area</vt:lpstr>
    </vt:vector>
  </TitlesOfParts>
  <Company>The Ministry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harte</dc:creator>
  <cp:lastModifiedBy>Naseer Shaik</cp:lastModifiedBy>
  <cp:lastPrinted>2013-08-20T22:51:55Z</cp:lastPrinted>
  <dcterms:created xsi:type="dcterms:W3CDTF">2009-07-01T23:00:14Z</dcterms:created>
  <dcterms:modified xsi:type="dcterms:W3CDTF">2019-11-18T23:57:59Z</dcterms:modified>
</cp:coreProperties>
</file>